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PIAO SOVER AGGIORNAMENTO 2025 DEFINITIVO\PIAO 2026 2028 SOVER\"/>
    </mc:Choice>
  </mc:AlternateContent>
  <xr:revisionPtr revIDLastSave="0" documentId="8_{14AEAA99-ABFD-4D77-A857-43F3AB3F30DF}" xr6:coauthVersionLast="47" xr6:coauthVersionMax="47" xr10:uidLastSave="{00000000-0000-0000-0000-000000000000}"/>
  <bookViews>
    <workbookView xWindow="-28920" yWindow="-30" windowWidth="29040" windowHeight="15720" tabRatio="780" firstSheet="11" activeTab="24" xr2:uid="{00000000-000D-0000-FFFF-FFFF00000000}"/>
  </bookViews>
  <sheets>
    <sheet name="Misure" sheetId="1" r:id="rId1"/>
    <sheet name="Pr.(1)" sheetId="2" r:id="rId2"/>
    <sheet name="Pr.(2)" sheetId="3" r:id="rId3"/>
    <sheet name="Pr.(3)" sheetId="4" r:id="rId4"/>
    <sheet name="Pr.(4)" sheetId="5" r:id="rId5"/>
    <sheet name="Pr.(5)" sheetId="6" r:id="rId6"/>
    <sheet name="Pr.(6)" sheetId="7" r:id="rId7"/>
    <sheet name="Pr.(7)" sheetId="8" r:id="rId8"/>
    <sheet name="Pr.(8)" sheetId="9" r:id="rId9"/>
    <sheet name="Pr.(10)" sheetId="11" r:id="rId10"/>
    <sheet name="Pr.(12)" sheetId="13" r:id="rId11"/>
    <sheet name="Pr.(13)" sheetId="14" r:id="rId12"/>
    <sheet name="Pr.(14)" sheetId="15" r:id="rId13"/>
    <sheet name="Pr.(15)" sheetId="16" r:id="rId14"/>
    <sheet name="Pr.(17)" sheetId="18" r:id="rId15"/>
    <sheet name="Pr.(18)" sheetId="19" r:id="rId16"/>
    <sheet name="Pr.(24)" sheetId="26" r:id="rId17"/>
    <sheet name="Pr.(25)" sheetId="27" r:id="rId18"/>
    <sheet name="Pr.(27)" sheetId="29" r:id="rId19"/>
    <sheet name="Pr.(35)" sheetId="37" r:id="rId20"/>
    <sheet name="Pr.(36)" sheetId="38" r:id="rId21"/>
    <sheet name="Pr.(37)" sheetId="39" r:id="rId22"/>
    <sheet name="Pr.(38)" sheetId="40" r:id="rId23"/>
    <sheet name="Pr.(39)" sheetId="41" r:id="rId24"/>
    <sheet name="Pr.(40)" sheetId="42" r:id="rId25"/>
  </sheets>
  <definedNames>
    <definedName name="_xlnm.Print_Area" localSheetId="0">Misure!$A$1:$I$27</definedName>
    <definedName name="_xlnm.Print_Area" localSheetId="1">'Pr.(1)'!$A$1:$G$41</definedName>
    <definedName name="_xlnm.Print_Area" localSheetId="9">'Pr.(10)'!$A$1:$G$41</definedName>
    <definedName name="_xlnm.Print_Area" localSheetId="10">'Pr.(12)'!$A$1:$G$41</definedName>
    <definedName name="_xlnm.Print_Area" localSheetId="11">'Pr.(13)'!$A$1:$G$41</definedName>
    <definedName name="_xlnm.Print_Area" localSheetId="12">'Pr.(14)'!$A$1:$G$41</definedName>
    <definedName name="_xlnm.Print_Area" localSheetId="13">'Pr.(15)'!$A$1:$G$41</definedName>
    <definedName name="_xlnm.Print_Area" localSheetId="14">'Pr.(17)'!$A$1:$G$41</definedName>
    <definedName name="_xlnm.Print_Area" localSheetId="15">'Pr.(18)'!$A$1:$G$41</definedName>
    <definedName name="_xlnm.Print_Area" localSheetId="2">'Pr.(2)'!$A$1:$G$41</definedName>
    <definedName name="_xlnm.Print_Area" localSheetId="16">'Pr.(24)'!$A$1:$G$41</definedName>
    <definedName name="_xlnm.Print_Area" localSheetId="17">'Pr.(25)'!$A$1:$G$41</definedName>
    <definedName name="_xlnm.Print_Area" localSheetId="18">'Pr.(27)'!$A$1:$G$41</definedName>
    <definedName name="_xlnm.Print_Area" localSheetId="3">'Pr.(3)'!$A$1:$G$41</definedName>
    <definedName name="_xlnm.Print_Area" localSheetId="19">'Pr.(35)'!$A$1:$G$41</definedName>
    <definedName name="_xlnm.Print_Area" localSheetId="20">'Pr.(36)'!$A$1:$G$41</definedName>
    <definedName name="_xlnm.Print_Area" localSheetId="21">'Pr.(37)'!$A$1:$G$41</definedName>
    <definedName name="_xlnm.Print_Area" localSheetId="22">'Pr.(38)'!$A$1:$G$41</definedName>
    <definedName name="_xlnm.Print_Area" localSheetId="23">'Pr.(39)'!$A$1:$G$41</definedName>
    <definedName name="_xlnm.Print_Area" localSheetId="4">'Pr.(4)'!$A$1:$G$41</definedName>
    <definedName name="_xlnm.Print_Area" localSheetId="24">'Pr.(40)'!$A$1:$G$41</definedName>
    <definedName name="_xlnm.Print_Area" localSheetId="5">'Pr.(5)'!$A$1:$G$41</definedName>
    <definedName name="_xlnm.Print_Area" localSheetId="6">'Pr.(6)'!$A$1:$G$41</definedName>
    <definedName name="_xlnm.Print_Area" localSheetId="7">'Pr.(7)'!$A$1:$G$41</definedName>
    <definedName name="_xlnm.Print_Area" localSheetId="8">'Pr.(8)'!$A$1:$G$41</definedName>
    <definedName name="_xlnm.Print_Titles" localSheetId="0">Misure!$2:$3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" l="1"/>
  <c r="C26" i="1"/>
  <c r="C25" i="1"/>
  <c r="C24" i="1"/>
  <c r="C23" i="1"/>
  <c r="C22" i="1"/>
  <c r="C21" i="1"/>
  <c r="C20" i="1"/>
  <c r="C19" i="1"/>
  <c r="B27" i="1"/>
  <c r="B26" i="1"/>
  <c r="B25" i="1"/>
  <c r="B24" i="1"/>
  <c r="B23" i="1"/>
  <c r="B22" i="1"/>
  <c r="B21" i="1"/>
  <c r="B20" i="1"/>
  <c r="B19" i="1"/>
  <c r="I58" i="42"/>
  <c r="C69" i="42" s="1"/>
  <c r="H58" i="42"/>
  <c r="G58" i="42"/>
  <c r="E67" i="42"/>
  <c r="I57" i="42"/>
  <c r="C64" i="42" s="1"/>
  <c r="H57" i="42"/>
  <c r="G57" i="42"/>
  <c r="E62" i="42"/>
  <c r="E36" i="42"/>
  <c r="D36" i="42"/>
  <c r="D40" i="42"/>
  <c r="C36" i="42"/>
  <c r="H34" i="42"/>
  <c r="I34" i="42" s="1"/>
  <c r="H32" i="42"/>
  <c r="I32" i="42" s="1"/>
  <c r="H30" i="42"/>
  <c r="I30" i="42"/>
  <c r="H28" i="42"/>
  <c r="I28" i="42" s="1"/>
  <c r="E24" i="42"/>
  <c r="E39" i="42" s="1"/>
  <c r="D24" i="42"/>
  <c r="D39" i="42" s="1"/>
  <c r="C24" i="42"/>
  <c r="C39" i="42" s="1"/>
  <c r="H22" i="42"/>
  <c r="I22" i="42" s="1"/>
  <c r="H20" i="42"/>
  <c r="I20" i="42" s="1"/>
  <c r="H18" i="42"/>
  <c r="I18" i="42" s="1"/>
  <c r="H16" i="42"/>
  <c r="I16" i="42"/>
  <c r="H14" i="42"/>
  <c r="I14" i="42" s="1"/>
  <c r="H12" i="42"/>
  <c r="I12" i="42" s="1"/>
  <c r="I10" i="42"/>
  <c r="H10" i="42"/>
  <c r="H8" i="42"/>
  <c r="I8" i="42" s="1"/>
  <c r="H6" i="42"/>
  <c r="I6" i="42" s="1"/>
  <c r="I58" i="41"/>
  <c r="C69" i="41" s="1"/>
  <c r="H58" i="41"/>
  <c r="G58" i="41"/>
  <c r="E67" i="41"/>
  <c r="I57" i="41"/>
  <c r="C64" i="41" s="1"/>
  <c r="H57" i="41"/>
  <c r="G57" i="41"/>
  <c r="E62" i="41"/>
  <c r="E36" i="41"/>
  <c r="E40" i="41" s="1"/>
  <c r="D36" i="41"/>
  <c r="C36" i="41"/>
  <c r="C40" i="41"/>
  <c r="H34" i="41"/>
  <c r="I34" i="41" s="1"/>
  <c r="H32" i="41"/>
  <c r="I32" i="41" s="1"/>
  <c r="H30" i="41"/>
  <c r="I30" i="41" s="1"/>
  <c r="H28" i="41"/>
  <c r="I28" i="41" s="1"/>
  <c r="E24" i="41"/>
  <c r="E39" i="41" s="1"/>
  <c r="D24" i="41"/>
  <c r="D39" i="41"/>
  <c r="C24" i="41"/>
  <c r="H22" i="41"/>
  <c r="I22" i="41" s="1"/>
  <c r="H20" i="41"/>
  <c r="I20" i="41" s="1"/>
  <c r="H18" i="41"/>
  <c r="I18" i="41" s="1"/>
  <c r="H16" i="41"/>
  <c r="I16" i="41" s="1"/>
  <c r="H14" i="41"/>
  <c r="I14" i="41"/>
  <c r="H12" i="41"/>
  <c r="I12" i="41" s="1"/>
  <c r="H10" i="41"/>
  <c r="I10" i="41" s="1"/>
  <c r="H8" i="41"/>
  <c r="I8" i="41" s="1"/>
  <c r="H6" i="41"/>
  <c r="I6" i="41" s="1"/>
  <c r="I58" i="40"/>
  <c r="C69" i="40" s="1"/>
  <c r="H58" i="40"/>
  <c r="G58" i="40"/>
  <c r="E67" i="40" s="1"/>
  <c r="I57" i="40"/>
  <c r="C64" i="40"/>
  <c r="H57" i="40"/>
  <c r="G57" i="40"/>
  <c r="E62" i="40" s="1"/>
  <c r="E36" i="40"/>
  <c r="E40" i="40" s="1"/>
  <c r="D36" i="40"/>
  <c r="D40" i="40" s="1"/>
  <c r="C36" i="40"/>
  <c r="C40" i="40" s="1"/>
  <c r="H34" i="40"/>
  <c r="I34" i="40"/>
  <c r="H32" i="40"/>
  <c r="I32" i="40" s="1"/>
  <c r="H30" i="40"/>
  <c r="I30" i="40" s="1"/>
  <c r="H28" i="40"/>
  <c r="I28" i="40" s="1"/>
  <c r="E24" i="40"/>
  <c r="E39" i="40" s="1"/>
  <c r="F39" i="40" s="1"/>
  <c r="G39" i="40" s="1"/>
  <c r="G45" i="40" s="1"/>
  <c r="D24" i="40"/>
  <c r="D39" i="40" s="1"/>
  <c r="C24" i="40"/>
  <c r="C39" i="40" s="1"/>
  <c r="H22" i="40"/>
  <c r="I22" i="40" s="1"/>
  <c r="H20" i="40"/>
  <c r="I20" i="40" s="1"/>
  <c r="H18" i="40"/>
  <c r="I18" i="40" s="1"/>
  <c r="H16" i="40"/>
  <c r="I16" i="40" s="1"/>
  <c r="H14" i="40"/>
  <c r="I14" i="40" s="1"/>
  <c r="H12" i="40"/>
  <c r="I12" i="40" s="1"/>
  <c r="H10" i="40"/>
  <c r="I10" i="40" s="1"/>
  <c r="H8" i="40"/>
  <c r="I8" i="40" s="1"/>
  <c r="H6" i="40"/>
  <c r="I6" i="40" s="1"/>
  <c r="I58" i="39"/>
  <c r="C69" i="39"/>
  <c r="H58" i="39"/>
  <c r="G58" i="39"/>
  <c r="E67" i="39"/>
  <c r="I57" i="39"/>
  <c r="C64" i="39" s="1"/>
  <c r="H57" i="39"/>
  <c r="G57" i="39"/>
  <c r="E62" i="39"/>
  <c r="E36" i="39"/>
  <c r="E40" i="39" s="1"/>
  <c r="D36" i="39"/>
  <c r="D40" i="39" s="1"/>
  <c r="C36" i="39"/>
  <c r="H34" i="39"/>
  <c r="I34" i="39" s="1"/>
  <c r="H32" i="39"/>
  <c r="I32" i="39" s="1"/>
  <c r="H30" i="39"/>
  <c r="I30" i="39" s="1"/>
  <c r="H28" i="39"/>
  <c r="I28" i="39"/>
  <c r="E24" i="39"/>
  <c r="D24" i="39"/>
  <c r="D39" i="39"/>
  <c r="C24" i="39"/>
  <c r="C39" i="39" s="1"/>
  <c r="H22" i="39"/>
  <c r="I22" i="39"/>
  <c r="H20" i="39"/>
  <c r="I20" i="39" s="1"/>
  <c r="H18" i="39"/>
  <c r="I18" i="39" s="1"/>
  <c r="H16" i="39"/>
  <c r="I16" i="39" s="1"/>
  <c r="H14" i="39"/>
  <c r="I14" i="39"/>
  <c r="H12" i="39"/>
  <c r="I12" i="39" s="1"/>
  <c r="H10" i="39"/>
  <c r="I10" i="39"/>
  <c r="H8" i="39"/>
  <c r="I8" i="39" s="1"/>
  <c r="H6" i="39"/>
  <c r="I6" i="39"/>
  <c r="I58" i="38"/>
  <c r="C69" i="38" s="1"/>
  <c r="H58" i="38"/>
  <c r="G58" i="38"/>
  <c r="E67" i="38" s="1"/>
  <c r="I57" i="38"/>
  <c r="C64" i="38" s="1"/>
  <c r="H57" i="38"/>
  <c r="G57" i="38"/>
  <c r="E62" i="38" s="1"/>
  <c r="E36" i="38"/>
  <c r="E40" i="38"/>
  <c r="D36" i="38"/>
  <c r="D40" i="38"/>
  <c r="C36" i="38"/>
  <c r="C40" i="38"/>
  <c r="H34" i="38"/>
  <c r="I34" i="38" s="1"/>
  <c r="H32" i="38"/>
  <c r="I32" i="38"/>
  <c r="H30" i="38"/>
  <c r="I30" i="38" s="1"/>
  <c r="H28" i="38"/>
  <c r="I28" i="38"/>
  <c r="E24" i="38"/>
  <c r="E39" i="38"/>
  <c r="D24" i="38"/>
  <c r="D39" i="38"/>
  <c r="C24" i="38"/>
  <c r="H22" i="38"/>
  <c r="I22" i="38" s="1"/>
  <c r="H20" i="38"/>
  <c r="I20" i="38"/>
  <c r="H18" i="38"/>
  <c r="I18" i="38" s="1"/>
  <c r="H16" i="38"/>
  <c r="I16" i="38" s="1"/>
  <c r="H14" i="38"/>
  <c r="I14" i="38" s="1"/>
  <c r="H12" i="38"/>
  <c r="I12" i="38" s="1"/>
  <c r="H10" i="38"/>
  <c r="I10" i="38" s="1"/>
  <c r="I8" i="38"/>
  <c r="H8" i="38"/>
  <c r="H6" i="38"/>
  <c r="I6" i="38" s="1"/>
  <c r="I58" i="37"/>
  <c r="C69" i="37" s="1"/>
  <c r="H58" i="37"/>
  <c r="G58" i="37"/>
  <c r="E67" i="37"/>
  <c r="I57" i="37"/>
  <c r="C64" i="37" s="1"/>
  <c r="H57" i="37"/>
  <c r="G57" i="37"/>
  <c r="E62" i="37"/>
  <c r="E36" i="37"/>
  <c r="D36" i="37"/>
  <c r="D40" i="37" s="1"/>
  <c r="C36" i="37"/>
  <c r="H34" i="37"/>
  <c r="I34" i="37"/>
  <c r="H32" i="37"/>
  <c r="I32" i="37" s="1"/>
  <c r="H30" i="37"/>
  <c r="I30" i="37" s="1"/>
  <c r="H28" i="37"/>
  <c r="I28" i="37" s="1"/>
  <c r="E24" i="37"/>
  <c r="E39" i="37"/>
  <c r="D24" i="37"/>
  <c r="D39" i="37" s="1"/>
  <c r="C24" i="37"/>
  <c r="H22" i="37"/>
  <c r="I22" i="37"/>
  <c r="I20" i="37"/>
  <c r="H20" i="37"/>
  <c r="H18" i="37"/>
  <c r="I18" i="37"/>
  <c r="H16" i="37"/>
  <c r="I16" i="37" s="1"/>
  <c r="H14" i="37"/>
  <c r="I14" i="37"/>
  <c r="I12" i="37"/>
  <c r="H12" i="37"/>
  <c r="H10" i="37"/>
  <c r="I10" i="37" s="1"/>
  <c r="I8" i="37"/>
  <c r="H8" i="37"/>
  <c r="H6" i="37"/>
  <c r="I6" i="37"/>
  <c r="I58" i="29"/>
  <c r="C69" i="29" s="1"/>
  <c r="H58" i="29"/>
  <c r="G58" i="29"/>
  <c r="E67" i="29"/>
  <c r="I57" i="29"/>
  <c r="C64" i="29" s="1"/>
  <c r="H57" i="29"/>
  <c r="G57" i="29"/>
  <c r="E62" i="29" s="1"/>
  <c r="E36" i="29"/>
  <c r="E40" i="29" s="1"/>
  <c r="D36" i="29"/>
  <c r="D40" i="29" s="1"/>
  <c r="C36" i="29"/>
  <c r="C40" i="29"/>
  <c r="H34" i="29"/>
  <c r="I34" i="29" s="1"/>
  <c r="H32" i="29"/>
  <c r="I32" i="29" s="1"/>
  <c r="H30" i="29"/>
  <c r="I30" i="29" s="1"/>
  <c r="H28" i="29"/>
  <c r="I28" i="29" s="1"/>
  <c r="E24" i="29"/>
  <c r="E39" i="29" s="1"/>
  <c r="D24" i="29"/>
  <c r="D39" i="29" s="1"/>
  <c r="C24" i="29"/>
  <c r="C39" i="29" s="1"/>
  <c r="H22" i="29"/>
  <c r="I22" i="29" s="1"/>
  <c r="H20" i="29"/>
  <c r="I20" i="29" s="1"/>
  <c r="H18" i="29"/>
  <c r="I18" i="29" s="1"/>
  <c r="H16" i="29"/>
  <c r="I16" i="29"/>
  <c r="H14" i="29"/>
  <c r="I14" i="29" s="1"/>
  <c r="H12" i="29"/>
  <c r="I12" i="29" s="1"/>
  <c r="H10" i="29"/>
  <c r="I10" i="29" s="1"/>
  <c r="H8" i="29"/>
  <c r="I8" i="29" s="1"/>
  <c r="H6" i="29"/>
  <c r="I6" i="29"/>
  <c r="I58" i="27"/>
  <c r="C69" i="27" s="1"/>
  <c r="H58" i="27"/>
  <c r="G58" i="27"/>
  <c r="E67" i="27" s="1"/>
  <c r="I57" i="27"/>
  <c r="C64" i="27" s="1"/>
  <c r="H57" i="27"/>
  <c r="G57" i="27"/>
  <c r="E62" i="27" s="1"/>
  <c r="E36" i="27"/>
  <c r="E40" i="27" s="1"/>
  <c r="D36" i="27"/>
  <c r="D40" i="27" s="1"/>
  <c r="C36" i="27"/>
  <c r="H36" i="27" s="1"/>
  <c r="I36" i="27" s="1"/>
  <c r="C40" i="27"/>
  <c r="H34" i="27"/>
  <c r="I34" i="27" s="1"/>
  <c r="H32" i="27"/>
  <c r="I32" i="27"/>
  <c r="H30" i="27"/>
  <c r="I30" i="27" s="1"/>
  <c r="H28" i="27"/>
  <c r="I28" i="27" s="1"/>
  <c r="E24" i="27"/>
  <c r="E39" i="27" s="1"/>
  <c r="D24" i="27"/>
  <c r="D39" i="27"/>
  <c r="C24" i="27"/>
  <c r="C39" i="27" s="1"/>
  <c r="H22" i="27"/>
  <c r="I22" i="27" s="1"/>
  <c r="H20" i="27"/>
  <c r="I20" i="27" s="1"/>
  <c r="H18" i="27"/>
  <c r="I18" i="27"/>
  <c r="H16" i="27"/>
  <c r="I16" i="27" s="1"/>
  <c r="H14" i="27"/>
  <c r="I14" i="27" s="1"/>
  <c r="H12" i="27"/>
  <c r="I12" i="27" s="1"/>
  <c r="H10" i="27"/>
  <c r="I10" i="27" s="1"/>
  <c r="I8" i="27"/>
  <c r="H8" i="27"/>
  <c r="H6" i="27"/>
  <c r="I6" i="27" s="1"/>
  <c r="I58" i="26"/>
  <c r="C69" i="26" s="1"/>
  <c r="H58" i="26"/>
  <c r="G58" i="26"/>
  <c r="E67" i="26" s="1"/>
  <c r="I57" i="26"/>
  <c r="C64" i="26"/>
  <c r="H57" i="26"/>
  <c r="G57" i="26"/>
  <c r="E62" i="26" s="1"/>
  <c r="E36" i="26"/>
  <c r="E40" i="26" s="1"/>
  <c r="D36" i="26"/>
  <c r="C36" i="26"/>
  <c r="C40" i="26"/>
  <c r="H34" i="26"/>
  <c r="I34" i="26" s="1"/>
  <c r="H32" i="26"/>
  <c r="I32" i="26" s="1"/>
  <c r="H30" i="26"/>
  <c r="I30" i="26" s="1"/>
  <c r="H28" i="26"/>
  <c r="I28" i="26"/>
  <c r="E24" i="26"/>
  <c r="E39" i="26" s="1"/>
  <c r="D24" i="26"/>
  <c r="D39" i="26"/>
  <c r="C24" i="26"/>
  <c r="H22" i="26"/>
  <c r="I22" i="26" s="1"/>
  <c r="H20" i="26"/>
  <c r="I20" i="26" s="1"/>
  <c r="H18" i="26"/>
  <c r="I18" i="26" s="1"/>
  <c r="H16" i="26"/>
  <c r="I16" i="26" s="1"/>
  <c r="H14" i="26"/>
  <c r="I14" i="26"/>
  <c r="H12" i="26"/>
  <c r="I12" i="26" s="1"/>
  <c r="H10" i="26"/>
  <c r="I10" i="26" s="1"/>
  <c r="H8" i="26"/>
  <c r="I8" i="26" s="1"/>
  <c r="H6" i="26"/>
  <c r="I6" i="26" s="1"/>
  <c r="I58" i="19"/>
  <c r="C69" i="19" s="1"/>
  <c r="H58" i="19"/>
  <c r="G58" i="19"/>
  <c r="E67" i="19" s="1"/>
  <c r="I57" i="19"/>
  <c r="C64" i="19"/>
  <c r="H57" i="19"/>
  <c r="G57" i="19"/>
  <c r="E62" i="19" s="1"/>
  <c r="E36" i="19"/>
  <c r="E40" i="19" s="1"/>
  <c r="D36" i="19"/>
  <c r="C36" i="19"/>
  <c r="C40" i="19" s="1"/>
  <c r="H34" i="19"/>
  <c r="I34" i="19" s="1"/>
  <c r="H32" i="19"/>
  <c r="I32" i="19"/>
  <c r="H30" i="19"/>
  <c r="I30" i="19"/>
  <c r="H28" i="19"/>
  <c r="I28" i="19"/>
  <c r="E24" i="19"/>
  <c r="E39" i="19" s="1"/>
  <c r="D24" i="19"/>
  <c r="D39" i="19" s="1"/>
  <c r="C24" i="19"/>
  <c r="H22" i="19"/>
  <c r="I22" i="19" s="1"/>
  <c r="H20" i="19"/>
  <c r="I20" i="19"/>
  <c r="H18" i="19"/>
  <c r="I18" i="19" s="1"/>
  <c r="H16" i="19"/>
  <c r="I16" i="19" s="1"/>
  <c r="H14" i="19"/>
  <c r="I14" i="19" s="1"/>
  <c r="H12" i="19"/>
  <c r="I12" i="19" s="1"/>
  <c r="H10" i="19"/>
  <c r="I10" i="19" s="1"/>
  <c r="H8" i="19"/>
  <c r="I8" i="19" s="1"/>
  <c r="H6" i="19"/>
  <c r="I6" i="19" s="1"/>
  <c r="I58" i="18"/>
  <c r="C69" i="18" s="1"/>
  <c r="H58" i="18"/>
  <c r="G58" i="18"/>
  <c r="E67" i="18"/>
  <c r="I57" i="18"/>
  <c r="C64" i="18" s="1"/>
  <c r="H57" i="18"/>
  <c r="G57" i="18"/>
  <c r="E62" i="18" s="1"/>
  <c r="E36" i="18"/>
  <c r="E40" i="18" s="1"/>
  <c r="D36" i="18"/>
  <c r="D40" i="18"/>
  <c r="C36" i="18"/>
  <c r="C40" i="18" s="1"/>
  <c r="H34" i="18"/>
  <c r="I34" i="18" s="1"/>
  <c r="H32" i="18"/>
  <c r="I32" i="18"/>
  <c r="H30" i="18"/>
  <c r="I30" i="18"/>
  <c r="H28" i="18"/>
  <c r="I28" i="18"/>
  <c r="E24" i="18"/>
  <c r="E39" i="18" s="1"/>
  <c r="D24" i="18"/>
  <c r="D39" i="18"/>
  <c r="C24" i="18"/>
  <c r="H22" i="18"/>
  <c r="I22" i="18" s="1"/>
  <c r="H20" i="18"/>
  <c r="I20" i="18" s="1"/>
  <c r="H18" i="18"/>
  <c r="I18" i="18"/>
  <c r="H16" i="18"/>
  <c r="I16" i="18" s="1"/>
  <c r="H14" i="18"/>
  <c r="I14" i="18" s="1"/>
  <c r="H12" i="18"/>
  <c r="I12" i="18" s="1"/>
  <c r="H10" i="18"/>
  <c r="I10" i="18" s="1"/>
  <c r="H8" i="18"/>
  <c r="I8" i="18" s="1"/>
  <c r="H6" i="18"/>
  <c r="I6" i="18" s="1"/>
  <c r="I58" i="16"/>
  <c r="C69" i="16" s="1"/>
  <c r="H58" i="16"/>
  <c r="G58" i="16"/>
  <c r="E67" i="16" s="1"/>
  <c r="I57" i="16"/>
  <c r="C64" i="16" s="1"/>
  <c r="H57" i="16"/>
  <c r="G57" i="16"/>
  <c r="E62" i="16" s="1"/>
  <c r="E36" i="16"/>
  <c r="D36" i="16"/>
  <c r="C36" i="16"/>
  <c r="C40" i="16" s="1"/>
  <c r="H34" i="16"/>
  <c r="I34" i="16" s="1"/>
  <c r="H32" i="16"/>
  <c r="I32" i="16"/>
  <c r="H30" i="16"/>
  <c r="I30" i="16" s="1"/>
  <c r="H28" i="16"/>
  <c r="I28" i="16" s="1"/>
  <c r="E24" i="16"/>
  <c r="E39" i="16" s="1"/>
  <c r="D24" i="16"/>
  <c r="H24" i="16" s="1"/>
  <c r="I24" i="16" s="1"/>
  <c r="C24" i="16"/>
  <c r="C39" i="16" s="1"/>
  <c r="H22" i="16"/>
  <c r="I22" i="16" s="1"/>
  <c r="H20" i="16"/>
  <c r="I20" i="16" s="1"/>
  <c r="H18" i="16"/>
  <c r="I18" i="16"/>
  <c r="H16" i="16"/>
  <c r="I16" i="16" s="1"/>
  <c r="H14" i="16"/>
  <c r="I14" i="16" s="1"/>
  <c r="H12" i="16"/>
  <c r="I12" i="16"/>
  <c r="H10" i="16"/>
  <c r="I10" i="16" s="1"/>
  <c r="H8" i="16"/>
  <c r="I8" i="16" s="1"/>
  <c r="H6" i="16"/>
  <c r="I6" i="16" s="1"/>
  <c r="I58" i="15"/>
  <c r="C69" i="15"/>
  <c r="H58" i="15"/>
  <c r="G58" i="15"/>
  <c r="E67" i="15" s="1"/>
  <c r="I57" i="15"/>
  <c r="C64" i="15" s="1"/>
  <c r="H57" i="15"/>
  <c r="G57" i="15"/>
  <c r="E62" i="15"/>
  <c r="C40" i="15"/>
  <c r="E36" i="15"/>
  <c r="E40" i="15" s="1"/>
  <c r="D36" i="15"/>
  <c r="D40" i="15" s="1"/>
  <c r="F40" i="15" s="1"/>
  <c r="G40" i="15" s="1"/>
  <c r="C36" i="15"/>
  <c r="H34" i="15"/>
  <c r="I34" i="15" s="1"/>
  <c r="H32" i="15"/>
  <c r="I32" i="15" s="1"/>
  <c r="H30" i="15"/>
  <c r="I30" i="15" s="1"/>
  <c r="H28" i="15"/>
  <c r="I28" i="15" s="1"/>
  <c r="E24" i="15"/>
  <c r="H24" i="15" s="1"/>
  <c r="I24" i="15" s="1"/>
  <c r="E39" i="15"/>
  <c r="D24" i="15"/>
  <c r="D39" i="15" s="1"/>
  <c r="C24" i="15"/>
  <c r="H22" i="15"/>
  <c r="I22" i="15" s="1"/>
  <c r="H20" i="15"/>
  <c r="I20" i="15" s="1"/>
  <c r="H18" i="15"/>
  <c r="I18" i="15" s="1"/>
  <c r="H16" i="15"/>
  <c r="I16" i="15" s="1"/>
  <c r="H14" i="15"/>
  <c r="I14" i="15" s="1"/>
  <c r="H12" i="15"/>
  <c r="I12" i="15" s="1"/>
  <c r="H10" i="15"/>
  <c r="I10" i="15" s="1"/>
  <c r="H8" i="15"/>
  <c r="I8" i="15" s="1"/>
  <c r="H6" i="15"/>
  <c r="I6" i="15" s="1"/>
  <c r="I58" i="14"/>
  <c r="C69" i="14" s="1"/>
  <c r="H58" i="14"/>
  <c r="G58" i="14"/>
  <c r="E67" i="14" s="1"/>
  <c r="I57" i="14"/>
  <c r="C64" i="14"/>
  <c r="H57" i="14"/>
  <c r="G57" i="14"/>
  <c r="E62" i="14" s="1"/>
  <c r="E36" i="14"/>
  <c r="E40" i="14"/>
  <c r="D36" i="14"/>
  <c r="D40" i="14" s="1"/>
  <c r="C36" i="14"/>
  <c r="C40" i="14" s="1"/>
  <c r="H34" i="14"/>
  <c r="I34" i="14" s="1"/>
  <c r="H32" i="14"/>
  <c r="I32" i="14" s="1"/>
  <c r="H30" i="14"/>
  <c r="I30" i="14"/>
  <c r="H28" i="14"/>
  <c r="I28" i="14"/>
  <c r="E24" i="14"/>
  <c r="E39" i="14"/>
  <c r="D24" i="14"/>
  <c r="D39" i="14"/>
  <c r="C24" i="14"/>
  <c r="C39" i="14" s="1"/>
  <c r="F39" i="14" s="1"/>
  <c r="G39" i="14" s="1"/>
  <c r="H22" i="14"/>
  <c r="I22" i="14" s="1"/>
  <c r="H20" i="14"/>
  <c r="I20" i="14" s="1"/>
  <c r="H18" i="14"/>
  <c r="I18" i="14"/>
  <c r="H16" i="14"/>
  <c r="I16" i="14" s="1"/>
  <c r="H14" i="14"/>
  <c r="I14" i="14"/>
  <c r="H12" i="14"/>
  <c r="I12" i="14" s="1"/>
  <c r="H10" i="14"/>
  <c r="I10" i="14" s="1"/>
  <c r="H8" i="14"/>
  <c r="I8" i="14" s="1"/>
  <c r="H6" i="14"/>
  <c r="I6" i="14" s="1"/>
  <c r="I58" i="13"/>
  <c r="C69" i="13"/>
  <c r="H58" i="13"/>
  <c r="G58" i="13"/>
  <c r="E67" i="13" s="1"/>
  <c r="I57" i="13"/>
  <c r="C64" i="13" s="1"/>
  <c r="H57" i="13"/>
  <c r="G57" i="13"/>
  <c r="E62" i="13" s="1"/>
  <c r="E36" i="13"/>
  <c r="E40" i="13"/>
  <c r="D36" i="13"/>
  <c r="D40" i="13" s="1"/>
  <c r="C36" i="13"/>
  <c r="H36" i="13" s="1"/>
  <c r="I36" i="13" s="1"/>
  <c r="H34" i="13"/>
  <c r="I34" i="13" s="1"/>
  <c r="H32" i="13"/>
  <c r="I32" i="13" s="1"/>
  <c r="H30" i="13"/>
  <c r="I30" i="13"/>
  <c r="H28" i="13"/>
  <c r="I28" i="13" s="1"/>
  <c r="E24" i="13"/>
  <c r="E39" i="13" s="1"/>
  <c r="D24" i="13"/>
  <c r="D39" i="13"/>
  <c r="C24" i="13"/>
  <c r="H22" i="13"/>
  <c r="I22" i="13" s="1"/>
  <c r="H20" i="13"/>
  <c r="I20" i="13" s="1"/>
  <c r="H18" i="13"/>
  <c r="I18" i="13" s="1"/>
  <c r="H16" i="13"/>
  <c r="I16" i="13" s="1"/>
  <c r="H14" i="13"/>
  <c r="I14" i="13" s="1"/>
  <c r="H12" i="13"/>
  <c r="I12" i="13" s="1"/>
  <c r="H10" i="13"/>
  <c r="I10" i="13" s="1"/>
  <c r="H8" i="13"/>
  <c r="I8" i="13" s="1"/>
  <c r="H6" i="13"/>
  <c r="I6" i="13"/>
  <c r="I58" i="11"/>
  <c r="C69" i="11" s="1"/>
  <c r="H58" i="11"/>
  <c r="G58" i="11"/>
  <c r="E67" i="11" s="1"/>
  <c r="I57" i="11"/>
  <c r="C64" i="11" s="1"/>
  <c r="H57" i="11"/>
  <c r="G57" i="11"/>
  <c r="E62" i="11" s="1"/>
  <c r="E36" i="11"/>
  <c r="E40" i="11" s="1"/>
  <c r="D36" i="11"/>
  <c r="C36" i="11"/>
  <c r="C40" i="11"/>
  <c r="H34" i="11"/>
  <c r="I34" i="11" s="1"/>
  <c r="H32" i="11"/>
  <c r="I32" i="11" s="1"/>
  <c r="H30" i="11"/>
  <c r="I30" i="11" s="1"/>
  <c r="H28" i="11"/>
  <c r="I28" i="11"/>
  <c r="E24" i="11"/>
  <c r="E39" i="11" s="1"/>
  <c r="D24" i="11"/>
  <c r="D39" i="11" s="1"/>
  <c r="C24" i="11"/>
  <c r="C39" i="11" s="1"/>
  <c r="H22" i="11"/>
  <c r="I22" i="11" s="1"/>
  <c r="H20" i="11"/>
  <c r="I20" i="11" s="1"/>
  <c r="H18" i="11"/>
  <c r="I18" i="11"/>
  <c r="H16" i="11"/>
  <c r="I16" i="11" s="1"/>
  <c r="H14" i="11"/>
  <c r="I14" i="11" s="1"/>
  <c r="H12" i="11"/>
  <c r="I12" i="11" s="1"/>
  <c r="H10" i="11"/>
  <c r="I10" i="11" s="1"/>
  <c r="H8" i="11"/>
  <c r="I8" i="11" s="1"/>
  <c r="H6" i="11"/>
  <c r="I6" i="11"/>
  <c r="I58" i="9"/>
  <c r="C69" i="9" s="1"/>
  <c r="H58" i="9"/>
  <c r="G58" i="9"/>
  <c r="E67" i="9" s="1"/>
  <c r="I57" i="9"/>
  <c r="C64" i="9" s="1"/>
  <c r="H57" i="9"/>
  <c r="G57" i="9"/>
  <c r="E62" i="9" s="1"/>
  <c r="E36" i="9"/>
  <c r="E40" i="9"/>
  <c r="D36" i="9"/>
  <c r="H36" i="9" s="1"/>
  <c r="I36" i="9" s="1"/>
  <c r="C36" i="9"/>
  <c r="H34" i="9"/>
  <c r="I34" i="9"/>
  <c r="H32" i="9"/>
  <c r="I32" i="9"/>
  <c r="H30" i="9"/>
  <c r="I30" i="9" s="1"/>
  <c r="H28" i="9"/>
  <c r="I28" i="9"/>
  <c r="E24" i="9"/>
  <c r="E39" i="9"/>
  <c r="D24" i="9"/>
  <c r="D39" i="9"/>
  <c r="C24" i="9"/>
  <c r="H24" i="9" s="1"/>
  <c r="I24" i="9" s="1"/>
  <c r="H22" i="9"/>
  <c r="I22" i="9" s="1"/>
  <c r="H20" i="9"/>
  <c r="I20" i="9" s="1"/>
  <c r="H18" i="9"/>
  <c r="I18" i="9" s="1"/>
  <c r="H16" i="9"/>
  <c r="I16" i="9" s="1"/>
  <c r="H14" i="9"/>
  <c r="I14" i="9"/>
  <c r="H12" i="9"/>
  <c r="I12" i="9" s="1"/>
  <c r="H10" i="9"/>
  <c r="I10" i="9" s="1"/>
  <c r="H8" i="9"/>
  <c r="I8" i="9" s="1"/>
  <c r="H6" i="9"/>
  <c r="I6" i="9" s="1"/>
  <c r="I58" i="8"/>
  <c r="C69" i="8" s="1"/>
  <c r="H58" i="8"/>
  <c r="G58" i="8"/>
  <c r="E67" i="8" s="1"/>
  <c r="I57" i="8"/>
  <c r="C64" i="8"/>
  <c r="H57" i="8"/>
  <c r="G57" i="8"/>
  <c r="E62" i="8" s="1"/>
  <c r="E36" i="8"/>
  <c r="E40" i="8"/>
  <c r="D36" i="8"/>
  <c r="C36" i="8"/>
  <c r="C40" i="8" s="1"/>
  <c r="H34" i="8"/>
  <c r="I34" i="8" s="1"/>
  <c r="H32" i="8"/>
  <c r="I32" i="8"/>
  <c r="H30" i="8"/>
  <c r="I30" i="8" s="1"/>
  <c r="H28" i="8"/>
  <c r="I28" i="8"/>
  <c r="E24" i="8"/>
  <c r="E39" i="8" s="1"/>
  <c r="D24" i="8"/>
  <c r="D39" i="8"/>
  <c r="C24" i="8"/>
  <c r="H22" i="8"/>
  <c r="I22" i="8" s="1"/>
  <c r="H20" i="8"/>
  <c r="I20" i="8" s="1"/>
  <c r="H18" i="8"/>
  <c r="I18" i="8" s="1"/>
  <c r="H16" i="8"/>
  <c r="I16" i="8" s="1"/>
  <c r="H14" i="8"/>
  <c r="I14" i="8" s="1"/>
  <c r="H12" i="8"/>
  <c r="I12" i="8" s="1"/>
  <c r="H10" i="8"/>
  <c r="I10" i="8"/>
  <c r="H8" i="8"/>
  <c r="I8" i="8" s="1"/>
  <c r="H6" i="8"/>
  <c r="I6" i="8" s="1"/>
  <c r="I58" i="7"/>
  <c r="C69" i="7" s="1"/>
  <c r="H58" i="7"/>
  <c r="G58" i="7"/>
  <c r="E67" i="7" s="1"/>
  <c r="I57" i="7"/>
  <c r="C64" i="7"/>
  <c r="H57" i="7"/>
  <c r="G57" i="7"/>
  <c r="E62" i="7" s="1"/>
  <c r="E36" i="7"/>
  <c r="E40" i="7" s="1"/>
  <c r="D36" i="7"/>
  <c r="C36" i="7"/>
  <c r="C40" i="7"/>
  <c r="H34" i="7"/>
  <c r="I34" i="7" s="1"/>
  <c r="H32" i="7"/>
  <c r="I32" i="7"/>
  <c r="H30" i="7"/>
  <c r="I30" i="7" s="1"/>
  <c r="H28" i="7"/>
  <c r="I28" i="7" s="1"/>
  <c r="E24" i="7"/>
  <c r="D24" i="7"/>
  <c r="D39" i="7" s="1"/>
  <c r="C24" i="7"/>
  <c r="C39" i="7"/>
  <c r="H22" i="7"/>
  <c r="I22" i="7" s="1"/>
  <c r="H20" i="7"/>
  <c r="I20" i="7" s="1"/>
  <c r="H18" i="7"/>
  <c r="I18" i="7" s="1"/>
  <c r="H16" i="7"/>
  <c r="I16" i="7"/>
  <c r="H14" i="7"/>
  <c r="I14" i="7" s="1"/>
  <c r="H12" i="7"/>
  <c r="I12" i="7"/>
  <c r="H10" i="7"/>
  <c r="I10" i="7" s="1"/>
  <c r="H8" i="7"/>
  <c r="I8" i="7"/>
  <c r="H6" i="7"/>
  <c r="I6" i="7" s="1"/>
  <c r="I58" i="6"/>
  <c r="C69" i="6" s="1"/>
  <c r="H58" i="6"/>
  <c r="G58" i="6"/>
  <c r="E67" i="6" s="1"/>
  <c r="I57" i="6"/>
  <c r="C64" i="6" s="1"/>
  <c r="H57" i="6"/>
  <c r="G57" i="6"/>
  <c r="E62" i="6" s="1"/>
  <c r="E36" i="6"/>
  <c r="E40" i="6"/>
  <c r="D36" i="6"/>
  <c r="D40" i="6" s="1"/>
  <c r="C36" i="6"/>
  <c r="C40" i="6" s="1"/>
  <c r="H34" i="6"/>
  <c r="I34" i="6"/>
  <c r="H32" i="6"/>
  <c r="I32" i="6"/>
  <c r="H30" i="6"/>
  <c r="I30" i="6" s="1"/>
  <c r="H28" i="6"/>
  <c r="I28" i="6"/>
  <c r="E24" i="6"/>
  <c r="E39" i="6" s="1"/>
  <c r="D24" i="6"/>
  <c r="D39" i="6" s="1"/>
  <c r="F39" i="6" s="1"/>
  <c r="G39" i="6" s="1"/>
  <c r="C24" i="6"/>
  <c r="C39" i="6"/>
  <c r="H22" i="6"/>
  <c r="I22" i="6"/>
  <c r="H20" i="6"/>
  <c r="I20" i="6" s="1"/>
  <c r="H18" i="6"/>
  <c r="I18" i="6"/>
  <c r="H16" i="6"/>
  <c r="I16" i="6" s="1"/>
  <c r="H14" i="6"/>
  <c r="I14" i="6" s="1"/>
  <c r="H12" i="6"/>
  <c r="I12" i="6"/>
  <c r="H10" i="6"/>
  <c r="I10" i="6"/>
  <c r="H8" i="6"/>
  <c r="I8" i="6" s="1"/>
  <c r="H6" i="6"/>
  <c r="I6" i="6"/>
  <c r="I58" i="5"/>
  <c r="C69" i="5" s="1"/>
  <c r="H58" i="5"/>
  <c r="G58" i="5"/>
  <c r="E67" i="5" s="1"/>
  <c r="I57" i="5"/>
  <c r="C64" i="5" s="1"/>
  <c r="H57" i="5"/>
  <c r="G57" i="5"/>
  <c r="E62" i="5"/>
  <c r="E36" i="5"/>
  <c r="D36" i="5"/>
  <c r="D40" i="5" s="1"/>
  <c r="C36" i="5"/>
  <c r="H34" i="5"/>
  <c r="I34" i="5" s="1"/>
  <c r="H32" i="5"/>
  <c r="I32" i="5" s="1"/>
  <c r="H30" i="5"/>
  <c r="I30" i="5" s="1"/>
  <c r="H28" i="5"/>
  <c r="I28" i="5" s="1"/>
  <c r="E24" i="5"/>
  <c r="E39" i="5" s="1"/>
  <c r="D24" i="5"/>
  <c r="D39" i="5"/>
  <c r="C24" i="5"/>
  <c r="C39" i="5"/>
  <c r="F39" i="5" s="1"/>
  <c r="G39" i="5" s="1"/>
  <c r="H22" i="5"/>
  <c r="I22" i="5"/>
  <c r="H20" i="5"/>
  <c r="I20" i="5" s="1"/>
  <c r="H18" i="5"/>
  <c r="I18" i="5" s="1"/>
  <c r="H16" i="5"/>
  <c r="I16" i="5" s="1"/>
  <c r="H14" i="5"/>
  <c r="I14" i="5"/>
  <c r="H12" i="5"/>
  <c r="I12" i="5"/>
  <c r="H10" i="5"/>
  <c r="I10" i="5"/>
  <c r="H8" i="5"/>
  <c r="I8" i="5" s="1"/>
  <c r="H6" i="5"/>
  <c r="I6" i="5" s="1"/>
  <c r="I58" i="4"/>
  <c r="C69" i="4" s="1"/>
  <c r="H58" i="4"/>
  <c r="G58" i="4"/>
  <c r="E67" i="4" s="1"/>
  <c r="I57" i="4"/>
  <c r="C64" i="4" s="1"/>
  <c r="H57" i="4"/>
  <c r="G57" i="4"/>
  <c r="E62" i="4" s="1"/>
  <c r="E36" i="4"/>
  <c r="D36" i="4"/>
  <c r="D40" i="4"/>
  <c r="C36" i="4"/>
  <c r="H34" i="4"/>
  <c r="I34" i="4"/>
  <c r="H32" i="4"/>
  <c r="I32" i="4" s="1"/>
  <c r="H30" i="4"/>
  <c r="I30" i="4"/>
  <c r="H28" i="4"/>
  <c r="I28" i="4"/>
  <c r="E24" i="4"/>
  <c r="E39" i="4" s="1"/>
  <c r="D24" i="4"/>
  <c r="C24" i="4"/>
  <c r="C39" i="4" s="1"/>
  <c r="H22" i="4"/>
  <c r="I22" i="4" s="1"/>
  <c r="H20" i="4"/>
  <c r="I20" i="4" s="1"/>
  <c r="H18" i="4"/>
  <c r="I18" i="4" s="1"/>
  <c r="H16" i="4"/>
  <c r="I16" i="4"/>
  <c r="H14" i="4"/>
  <c r="I14" i="4" s="1"/>
  <c r="H12" i="4"/>
  <c r="I12" i="4" s="1"/>
  <c r="H10" i="4"/>
  <c r="I10" i="4" s="1"/>
  <c r="H8" i="4"/>
  <c r="I8" i="4" s="1"/>
  <c r="H6" i="4"/>
  <c r="I6" i="4" s="1"/>
  <c r="I58" i="3"/>
  <c r="C69" i="3" s="1"/>
  <c r="H58" i="3"/>
  <c r="G58" i="3"/>
  <c r="E67" i="3" s="1"/>
  <c r="I57" i="3"/>
  <c r="C64" i="3"/>
  <c r="H57" i="3"/>
  <c r="G57" i="3"/>
  <c r="E62" i="3" s="1"/>
  <c r="E36" i="3"/>
  <c r="E40" i="3" s="1"/>
  <c r="D36" i="3"/>
  <c r="D40" i="3" s="1"/>
  <c r="C36" i="3"/>
  <c r="H34" i="3"/>
  <c r="I34" i="3" s="1"/>
  <c r="H32" i="3"/>
  <c r="I32" i="3" s="1"/>
  <c r="H30" i="3"/>
  <c r="I30" i="3" s="1"/>
  <c r="H28" i="3"/>
  <c r="I28" i="3" s="1"/>
  <c r="E24" i="3"/>
  <c r="E39" i="3"/>
  <c r="D24" i="3"/>
  <c r="C24" i="3"/>
  <c r="H22" i="3"/>
  <c r="I22" i="3" s="1"/>
  <c r="H20" i="3"/>
  <c r="I20" i="3" s="1"/>
  <c r="H18" i="3"/>
  <c r="I18" i="3" s="1"/>
  <c r="H16" i="3"/>
  <c r="I16" i="3" s="1"/>
  <c r="H14" i="3"/>
  <c r="I14" i="3" s="1"/>
  <c r="H12" i="3"/>
  <c r="I12" i="3" s="1"/>
  <c r="H10" i="3"/>
  <c r="I10" i="3" s="1"/>
  <c r="H8" i="3"/>
  <c r="I8" i="3" s="1"/>
  <c r="H6" i="3"/>
  <c r="I6" i="3"/>
  <c r="I58" i="2"/>
  <c r="C69" i="2" s="1"/>
  <c r="H58" i="2"/>
  <c r="G58" i="2"/>
  <c r="E67" i="2"/>
  <c r="I57" i="2"/>
  <c r="C64" i="2" s="1"/>
  <c r="H57" i="2"/>
  <c r="G57" i="2"/>
  <c r="E62" i="2" s="1"/>
  <c r="E36" i="2"/>
  <c r="E40" i="2"/>
  <c r="D36" i="2"/>
  <c r="D40" i="2" s="1"/>
  <c r="C36" i="2"/>
  <c r="C40" i="2" s="1"/>
  <c r="F40" i="2" s="1"/>
  <c r="G40" i="2" s="1"/>
  <c r="H34" i="2"/>
  <c r="I34" i="2" s="1"/>
  <c r="H32" i="2"/>
  <c r="I32" i="2" s="1"/>
  <c r="H30" i="2"/>
  <c r="I30" i="2" s="1"/>
  <c r="H28" i="2"/>
  <c r="I28" i="2" s="1"/>
  <c r="E24" i="2"/>
  <c r="E39" i="2"/>
  <c r="D24" i="2"/>
  <c r="D39" i="2" s="1"/>
  <c r="C24" i="2"/>
  <c r="H22" i="2"/>
  <c r="I22" i="2" s="1"/>
  <c r="H20" i="2"/>
  <c r="I20" i="2" s="1"/>
  <c r="H18" i="2"/>
  <c r="I18" i="2" s="1"/>
  <c r="H16" i="2"/>
  <c r="I16" i="2" s="1"/>
  <c r="H14" i="2"/>
  <c r="I14" i="2" s="1"/>
  <c r="H12" i="2"/>
  <c r="I12" i="2" s="1"/>
  <c r="H10" i="2"/>
  <c r="I10" i="2" s="1"/>
  <c r="H8" i="2"/>
  <c r="I8" i="2" s="1"/>
  <c r="H6" i="2"/>
  <c r="I6" i="2" s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/>
  <c r="B4" i="1"/>
  <c r="C39" i="3"/>
  <c r="H36" i="15"/>
  <c r="I36" i="15" s="1"/>
  <c r="C39" i="13"/>
  <c r="C39" i="15"/>
  <c r="F39" i="15" s="1"/>
  <c r="G39" i="15" s="1"/>
  <c r="H36" i="38"/>
  <c r="I36" i="38" s="1"/>
  <c r="H36" i="40"/>
  <c r="I36" i="40"/>
  <c r="D39" i="4"/>
  <c r="H36" i="18"/>
  <c r="I36" i="18" s="1"/>
  <c r="D40" i="16"/>
  <c r="H24" i="19"/>
  <c r="I24" i="19" s="1"/>
  <c r="C39" i="19"/>
  <c r="H24" i="42"/>
  <c r="I24" i="42" s="1"/>
  <c r="H36" i="29"/>
  <c r="I36" i="29" s="1"/>
  <c r="H24" i="14"/>
  <c r="I24" i="14" s="1"/>
  <c r="H24" i="4"/>
  <c r="I24" i="4" s="1"/>
  <c r="E40" i="5"/>
  <c r="D40" i="7"/>
  <c r="E40" i="37"/>
  <c r="E39" i="39"/>
  <c r="H24" i="39"/>
  <c r="I24" i="39" s="1"/>
  <c r="E40" i="42"/>
  <c r="C39" i="37"/>
  <c r="H24" i="37"/>
  <c r="I24" i="37" s="1"/>
  <c r="C39" i="38"/>
  <c r="F39" i="38"/>
  <c r="G39" i="38" s="1"/>
  <c r="H24" i="38"/>
  <c r="I24" i="38"/>
  <c r="E40" i="4"/>
  <c r="C40" i="9"/>
  <c r="C40" i="3"/>
  <c r="G50" i="5" l="1"/>
  <c r="G46" i="5"/>
  <c r="G52" i="5"/>
  <c r="D15" i="1"/>
  <c r="G50" i="6"/>
  <c r="G45" i="6"/>
  <c r="G49" i="6"/>
  <c r="G51" i="6"/>
  <c r="G46" i="15"/>
  <c r="G44" i="15"/>
  <c r="G47" i="15"/>
  <c r="D18" i="1"/>
  <c r="H48" i="15"/>
  <c r="H51" i="15"/>
  <c r="G44" i="38"/>
  <c r="G46" i="38"/>
  <c r="F40" i="6"/>
  <c r="G40" i="6" s="1"/>
  <c r="H46" i="6" s="1"/>
  <c r="E23" i="1"/>
  <c r="D39" i="16"/>
  <c r="F40" i="14"/>
  <c r="G40" i="14" s="1"/>
  <c r="F39" i="39"/>
  <c r="G39" i="39" s="1"/>
  <c r="D40" i="9"/>
  <c r="F40" i="9" s="1"/>
  <c r="G40" i="9" s="1"/>
  <c r="F40" i="27"/>
  <c r="G40" i="27" s="1"/>
  <c r="H24" i="5"/>
  <c r="I24" i="5" s="1"/>
  <c r="D7" i="1" s="1"/>
  <c r="C40" i="13"/>
  <c r="F40" i="13" s="1"/>
  <c r="G40" i="13" s="1"/>
  <c r="E13" i="1" s="1"/>
  <c r="H36" i="3"/>
  <c r="I36" i="3" s="1"/>
  <c r="H36" i="2"/>
  <c r="I36" i="2" s="1"/>
  <c r="E4" i="1" s="1"/>
  <c r="H24" i="11"/>
  <c r="I24" i="11" s="1"/>
  <c r="C39" i="9"/>
  <c r="F39" i="9" s="1"/>
  <c r="G39" i="9" s="1"/>
  <c r="G49" i="9" s="1"/>
  <c r="F39" i="13"/>
  <c r="G39" i="13" s="1"/>
  <c r="G48" i="13" s="1"/>
  <c r="F39" i="27"/>
  <c r="G39" i="27" s="1"/>
  <c r="F39" i="29"/>
  <c r="G39" i="29" s="1"/>
  <c r="F40" i="38"/>
  <c r="G40" i="38" s="1"/>
  <c r="F39" i="42"/>
  <c r="G39" i="42" s="1"/>
  <c r="H24" i="6"/>
  <c r="I24" i="6" s="1"/>
  <c r="D8" i="1" s="1"/>
  <c r="H36" i="6"/>
  <c r="I36" i="6" s="1"/>
  <c r="H24" i="13"/>
  <c r="I24" i="13" s="1"/>
  <c r="H24" i="27"/>
  <c r="I24" i="27" s="1"/>
  <c r="F39" i="19"/>
  <c r="G39" i="19" s="1"/>
  <c r="G52" i="19" s="1"/>
  <c r="F39" i="11"/>
  <c r="G39" i="11" s="1"/>
  <c r="G52" i="11" s="1"/>
  <c r="H44" i="2"/>
  <c r="H48" i="2"/>
  <c r="H46" i="2"/>
  <c r="H52" i="2"/>
  <c r="H45" i="2"/>
  <c r="H47" i="2"/>
  <c r="H50" i="2"/>
  <c r="H51" i="2"/>
  <c r="H49" i="2"/>
  <c r="G46" i="14"/>
  <c r="G51" i="14"/>
  <c r="G45" i="14"/>
  <c r="G50" i="14"/>
  <c r="G52" i="14"/>
  <c r="G49" i="14"/>
  <c r="D14" i="1"/>
  <c r="G48" i="14"/>
  <c r="G47" i="14"/>
  <c r="H51" i="6"/>
  <c r="H45" i="6"/>
  <c r="I45" i="6" s="1"/>
  <c r="J45" i="6" s="1"/>
  <c r="P45" i="6" s="1"/>
  <c r="H50" i="6"/>
  <c r="I50" i="6" s="1"/>
  <c r="J50" i="6" s="1"/>
  <c r="P50" i="6" s="1"/>
  <c r="H48" i="6"/>
  <c r="H24" i="7"/>
  <c r="I24" i="7" s="1"/>
  <c r="E39" i="7"/>
  <c r="F39" i="7" s="1"/>
  <c r="G39" i="7" s="1"/>
  <c r="D40" i="11"/>
  <c r="F40" i="11" s="1"/>
  <c r="G40" i="11" s="1"/>
  <c r="H36" i="11"/>
  <c r="I36" i="11" s="1"/>
  <c r="E12" i="1" s="1"/>
  <c r="G49" i="13"/>
  <c r="I49" i="13" s="1"/>
  <c r="J49" i="13" s="1"/>
  <c r="P49" i="13" s="1"/>
  <c r="G46" i="13"/>
  <c r="H45" i="13"/>
  <c r="H49" i="13"/>
  <c r="H47" i="13"/>
  <c r="H44" i="13"/>
  <c r="H52" i="13"/>
  <c r="H51" i="13"/>
  <c r="H50" i="13"/>
  <c r="H48" i="13"/>
  <c r="H46" i="14"/>
  <c r="H51" i="14"/>
  <c r="H48" i="14"/>
  <c r="H49" i="14"/>
  <c r="H49" i="6"/>
  <c r="I44" i="38"/>
  <c r="G44" i="14"/>
  <c r="G52" i="38"/>
  <c r="G47" i="38"/>
  <c r="G49" i="38"/>
  <c r="G48" i="38"/>
  <c r="G50" i="38"/>
  <c r="G45" i="38"/>
  <c r="G51" i="38"/>
  <c r="D23" i="1"/>
  <c r="D40" i="8"/>
  <c r="F40" i="8" s="1"/>
  <c r="G40" i="8" s="1"/>
  <c r="H36" i="8"/>
  <c r="I36" i="8" s="1"/>
  <c r="G51" i="15"/>
  <c r="I51" i="15" s="1"/>
  <c r="J51" i="15" s="1"/>
  <c r="P51" i="15" s="1"/>
  <c r="G48" i="15"/>
  <c r="I48" i="15" s="1"/>
  <c r="J48" i="15" s="1"/>
  <c r="P48" i="15" s="1"/>
  <c r="G50" i="15"/>
  <c r="G45" i="15"/>
  <c r="G49" i="15"/>
  <c r="I49" i="15" s="1"/>
  <c r="J49" i="15" s="1"/>
  <c r="P49" i="15" s="1"/>
  <c r="G52" i="15"/>
  <c r="G52" i="6"/>
  <c r="G46" i="6"/>
  <c r="G47" i="6"/>
  <c r="G44" i="6"/>
  <c r="G48" i="6"/>
  <c r="F40" i="7"/>
  <c r="G40" i="7" s="1"/>
  <c r="G50" i="9"/>
  <c r="G51" i="9"/>
  <c r="H50" i="15"/>
  <c r="H45" i="15"/>
  <c r="H49" i="15"/>
  <c r="H47" i="15"/>
  <c r="I47" i="15" s="1"/>
  <c r="J47" i="15" s="1"/>
  <c r="P47" i="15" s="1"/>
  <c r="H52" i="15"/>
  <c r="H44" i="15"/>
  <c r="I44" i="15" s="1"/>
  <c r="H46" i="15"/>
  <c r="I46" i="15" s="1"/>
  <c r="J46" i="15" s="1"/>
  <c r="P46" i="15" s="1"/>
  <c r="H36" i="16"/>
  <c r="I36" i="16" s="1"/>
  <c r="E40" i="16"/>
  <c r="F40" i="16" s="1"/>
  <c r="G40" i="16" s="1"/>
  <c r="H36" i="19"/>
  <c r="I36" i="19" s="1"/>
  <c r="D40" i="19"/>
  <c r="H44" i="27"/>
  <c r="H52" i="27"/>
  <c r="H45" i="27"/>
  <c r="H48" i="27"/>
  <c r="H47" i="27"/>
  <c r="H50" i="27"/>
  <c r="G52" i="29"/>
  <c r="G46" i="29"/>
  <c r="G48" i="29"/>
  <c r="G51" i="29"/>
  <c r="C40" i="37"/>
  <c r="F40" i="37" s="1"/>
  <c r="G40" i="37" s="1"/>
  <c r="H36" i="37"/>
  <c r="I36" i="37" s="1"/>
  <c r="E22" i="1" s="1"/>
  <c r="H51" i="38"/>
  <c r="H47" i="38"/>
  <c r="H52" i="38"/>
  <c r="H44" i="38"/>
  <c r="H48" i="38"/>
  <c r="G46" i="39"/>
  <c r="G44" i="39"/>
  <c r="G46" i="11"/>
  <c r="G48" i="5"/>
  <c r="G47" i="5"/>
  <c r="G44" i="5"/>
  <c r="G45" i="5"/>
  <c r="G51" i="5"/>
  <c r="G49" i="5"/>
  <c r="H24" i="29"/>
  <c r="I24" i="29" s="1"/>
  <c r="D21" i="1" s="1"/>
  <c r="G50" i="40"/>
  <c r="G52" i="40"/>
  <c r="G46" i="40"/>
  <c r="G47" i="40"/>
  <c r="G48" i="40"/>
  <c r="G44" i="40"/>
  <c r="G49" i="40"/>
  <c r="G51" i="40"/>
  <c r="G52" i="27"/>
  <c r="I52" i="27" s="1"/>
  <c r="J52" i="27" s="1"/>
  <c r="P52" i="27" s="1"/>
  <c r="G51" i="19"/>
  <c r="G44" i="19"/>
  <c r="G46" i="19"/>
  <c r="G47" i="19"/>
  <c r="G49" i="19"/>
  <c r="G48" i="19"/>
  <c r="D20" i="1"/>
  <c r="E15" i="1"/>
  <c r="C39" i="26"/>
  <c r="F39" i="26" s="1"/>
  <c r="G39" i="26" s="1"/>
  <c r="H24" i="26"/>
  <c r="I24" i="26" s="1"/>
  <c r="E20" i="1"/>
  <c r="G48" i="11"/>
  <c r="G50" i="11"/>
  <c r="G47" i="11"/>
  <c r="G51" i="11"/>
  <c r="F39" i="16"/>
  <c r="G39" i="16" s="1"/>
  <c r="D16" i="1" s="1"/>
  <c r="C40" i="5"/>
  <c r="F40" i="5" s="1"/>
  <c r="G40" i="5" s="1"/>
  <c r="H36" i="5"/>
  <c r="I36" i="5" s="1"/>
  <c r="C39" i="8"/>
  <c r="F39" i="8" s="1"/>
  <c r="G39" i="8" s="1"/>
  <c r="H24" i="8"/>
  <c r="I24" i="8" s="1"/>
  <c r="F40" i="29"/>
  <c r="G40" i="29" s="1"/>
  <c r="E21" i="1" s="1"/>
  <c r="D40" i="41"/>
  <c r="F40" i="41" s="1"/>
  <c r="G40" i="41" s="1"/>
  <c r="H36" i="41"/>
  <c r="I36" i="41" s="1"/>
  <c r="C40" i="42"/>
  <c r="F40" i="42" s="1"/>
  <c r="G40" i="42" s="1"/>
  <c r="H36" i="42"/>
  <c r="I36" i="42" s="1"/>
  <c r="F39" i="37"/>
  <c r="G39" i="37" s="1"/>
  <c r="H24" i="2"/>
  <c r="I24" i="2" s="1"/>
  <c r="C39" i="2"/>
  <c r="F39" i="2" s="1"/>
  <c r="G39" i="2" s="1"/>
  <c r="D39" i="3"/>
  <c r="F39" i="3" s="1"/>
  <c r="G39" i="3" s="1"/>
  <c r="H24" i="3"/>
  <c r="I24" i="3" s="1"/>
  <c r="C40" i="4"/>
  <c r="F40" i="4" s="1"/>
  <c r="G40" i="4" s="1"/>
  <c r="H36" i="4"/>
  <c r="I36" i="4" s="1"/>
  <c r="E6" i="1" s="1"/>
  <c r="C39" i="18"/>
  <c r="F39" i="18" s="1"/>
  <c r="G39" i="18" s="1"/>
  <c r="H24" i="18"/>
  <c r="I24" i="18" s="1"/>
  <c r="F40" i="18"/>
  <c r="G40" i="18" s="1"/>
  <c r="E17" i="1" s="1"/>
  <c r="F40" i="19"/>
  <c r="G40" i="19" s="1"/>
  <c r="C40" i="39"/>
  <c r="F40" i="39" s="1"/>
  <c r="G40" i="39" s="1"/>
  <c r="H36" i="39"/>
  <c r="I36" i="39" s="1"/>
  <c r="C39" i="41"/>
  <c r="F39" i="41" s="1"/>
  <c r="G39" i="41" s="1"/>
  <c r="H24" i="41"/>
  <c r="I24" i="41" s="1"/>
  <c r="F40" i="3"/>
  <c r="G40" i="3" s="1"/>
  <c r="H24" i="40"/>
  <c r="I24" i="40" s="1"/>
  <c r="D25" i="1" s="1"/>
  <c r="F39" i="4"/>
  <c r="G39" i="4" s="1"/>
  <c r="H36" i="7"/>
  <c r="I36" i="7" s="1"/>
  <c r="H36" i="14"/>
  <c r="I36" i="14" s="1"/>
  <c r="E14" i="1" s="1"/>
  <c r="D40" i="26"/>
  <c r="F40" i="26" s="1"/>
  <c r="G40" i="26" s="1"/>
  <c r="H36" i="26"/>
  <c r="I36" i="26" s="1"/>
  <c r="F40" i="40"/>
  <c r="G40" i="40" s="1"/>
  <c r="H48" i="9" l="1"/>
  <c r="H49" i="9"/>
  <c r="H52" i="9"/>
  <c r="H50" i="9"/>
  <c r="H44" i="9"/>
  <c r="H46" i="9"/>
  <c r="I46" i="9" s="1"/>
  <c r="J46" i="9" s="1"/>
  <c r="P46" i="9" s="1"/>
  <c r="L46" i="9" s="1"/>
  <c r="E11" i="1"/>
  <c r="H51" i="9"/>
  <c r="I51" i="9" s="1"/>
  <c r="J51" i="9" s="1"/>
  <c r="P51" i="9" s="1"/>
  <c r="H47" i="9"/>
  <c r="I47" i="9" s="1"/>
  <c r="J47" i="9" s="1"/>
  <c r="P47" i="9" s="1"/>
  <c r="H45" i="9"/>
  <c r="I49" i="9"/>
  <c r="J49" i="9" s="1"/>
  <c r="P49" i="9" s="1"/>
  <c r="G44" i="42"/>
  <c r="D27" i="1"/>
  <c r="G49" i="42"/>
  <c r="G51" i="42"/>
  <c r="I50" i="9"/>
  <c r="J50" i="9" s="1"/>
  <c r="P50" i="9" s="1"/>
  <c r="G47" i="13"/>
  <c r="I52" i="14"/>
  <c r="J52" i="14" s="1"/>
  <c r="P52" i="14" s="1"/>
  <c r="L52" i="14" s="1"/>
  <c r="H46" i="38"/>
  <c r="I46" i="38" s="1"/>
  <c r="J46" i="38" s="1"/>
  <c r="P46" i="38" s="1"/>
  <c r="H45" i="38"/>
  <c r="I45" i="38" s="1"/>
  <c r="H49" i="38"/>
  <c r="I49" i="38" s="1"/>
  <c r="J49" i="38" s="1"/>
  <c r="P49" i="38" s="1"/>
  <c r="G45" i="39"/>
  <c r="G51" i="39"/>
  <c r="G48" i="39"/>
  <c r="G50" i="39"/>
  <c r="G52" i="39"/>
  <c r="E16" i="1"/>
  <c r="G44" i="13"/>
  <c r="I44" i="13" s="1"/>
  <c r="J44" i="13" s="1"/>
  <c r="P44" i="13" s="1"/>
  <c r="G49" i="29"/>
  <c r="G47" i="29"/>
  <c r="G50" i="29"/>
  <c r="G45" i="29"/>
  <c r="H50" i="14"/>
  <c r="I50" i="14" s="1"/>
  <c r="J50" i="14" s="1"/>
  <c r="P50" i="14" s="1"/>
  <c r="H47" i="14"/>
  <c r="H52" i="14"/>
  <c r="E27" i="1"/>
  <c r="D13" i="1"/>
  <c r="H44" i="6"/>
  <c r="G46" i="27"/>
  <c r="I46" i="27" s="1"/>
  <c r="J46" i="27" s="1"/>
  <c r="P46" i="27" s="1"/>
  <c r="G49" i="27"/>
  <c r="I49" i="27" s="1"/>
  <c r="J49" i="27" s="1"/>
  <c r="P49" i="27" s="1"/>
  <c r="G51" i="27"/>
  <c r="I51" i="27" s="1"/>
  <c r="J51" i="27" s="1"/>
  <c r="P51" i="27" s="1"/>
  <c r="G48" i="27"/>
  <c r="G45" i="42"/>
  <c r="G48" i="9"/>
  <c r="I48" i="9" s="1"/>
  <c r="J48" i="9" s="1"/>
  <c r="P48" i="9" s="1"/>
  <c r="G45" i="9"/>
  <c r="I45" i="9" s="1"/>
  <c r="J45" i="9" s="1"/>
  <c r="P45" i="9" s="1"/>
  <c r="N45" i="9" s="1"/>
  <c r="G46" i="9"/>
  <c r="G47" i="9"/>
  <c r="D12" i="1"/>
  <c r="G47" i="42"/>
  <c r="H50" i="38"/>
  <c r="I46" i="6"/>
  <c r="J46" i="6" s="1"/>
  <c r="P46" i="6" s="1"/>
  <c r="L46" i="6" s="1"/>
  <c r="H52" i="6"/>
  <c r="G45" i="13"/>
  <c r="H47" i="6"/>
  <c r="G45" i="11"/>
  <c r="G44" i="11"/>
  <c r="I49" i="6"/>
  <c r="J49" i="6" s="1"/>
  <c r="P49" i="6" s="1"/>
  <c r="G51" i="13"/>
  <c r="I51" i="13" s="1"/>
  <c r="J51" i="13" s="1"/>
  <c r="P51" i="13" s="1"/>
  <c r="E9" i="1"/>
  <c r="G50" i="19"/>
  <c r="G52" i="42"/>
  <c r="I52" i="6"/>
  <c r="J52" i="6" s="1"/>
  <c r="P52" i="6" s="1"/>
  <c r="G52" i="13"/>
  <c r="I44" i="6"/>
  <c r="J44" i="6" s="1"/>
  <c r="P44" i="6" s="1"/>
  <c r="G46" i="42"/>
  <c r="I47" i="6"/>
  <c r="J47" i="6" s="1"/>
  <c r="P47" i="6" s="1"/>
  <c r="N47" i="6" s="1"/>
  <c r="I51" i="6"/>
  <c r="J51" i="6" s="1"/>
  <c r="P51" i="6" s="1"/>
  <c r="N51" i="6" s="1"/>
  <c r="G45" i="19"/>
  <c r="G47" i="27"/>
  <c r="I47" i="27" s="1"/>
  <c r="J47" i="27" s="1"/>
  <c r="P47" i="27" s="1"/>
  <c r="G48" i="42"/>
  <c r="G50" i="27"/>
  <c r="I50" i="27" s="1"/>
  <c r="J50" i="27" s="1"/>
  <c r="P50" i="27" s="1"/>
  <c r="G45" i="27"/>
  <c r="H45" i="14"/>
  <c r="G50" i="13"/>
  <c r="I50" i="13" s="1"/>
  <c r="J50" i="13" s="1"/>
  <c r="P50" i="13" s="1"/>
  <c r="I47" i="14"/>
  <c r="J47" i="14" s="1"/>
  <c r="P47" i="14" s="1"/>
  <c r="E8" i="1"/>
  <c r="G50" i="42"/>
  <c r="I48" i="27"/>
  <c r="J48" i="27" s="1"/>
  <c r="P48" i="27" s="1"/>
  <c r="L48" i="27" s="1"/>
  <c r="G47" i="39"/>
  <c r="I47" i="39" s="1"/>
  <c r="J47" i="39" s="1"/>
  <c r="P47" i="39" s="1"/>
  <c r="G44" i="27"/>
  <c r="I44" i="27" s="1"/>
  <c r="G52" i="9"/>
  <c r="I52" i="9" s="1"/>
  <c r="J52" i="9" s="1"/>
  <c r="P52" i="9" s="1"/>
  <c r="G49" i="11"/>
  <c r="D11" i="1"/>
  <c r="D26" i="1"/>
  <c r="G49" i="39"/>
  <c r="I49" i="39" s="1"/>
  <c r="J49" i="39" s="1"/>
  <c r="P49" i="39" s="1"/>
  <c r="G44" i="29"/>
  <c r="G44" i="9"/>
  <c r="I44" i="9" s="1"/>
  <c r="H44" i="14"/>
  <c r="I44" i="14" s="1"/>
  <c r="J44" i="14" s="1"/>
  <c r="P44" i="14" s="1"/>
  <c r="H46" i="13"/>
  <c r="I46" i="13" s="1"/>
  <c r="J46" i="13" s="1"/>
  <c r="P46" i="13" s="1"/>
  <c r="D24" i="1"/>
  <c r="H46" i="27"/>
  <c r="H51" i="27"/>
  <c r="H49" i="27"/>
  <c r="H45" i="41"/>
  <c r="H50" i="41"/>
  <c r="H48" i="41"/>
  <c r="H52" i="41"/>
  <c r="H44" i="41"/>
  <c r="H51" i="41"/>
  <c r="H49" i="41"/>
  <c r="H46" i="41"/>
  <c r="H47" i="41"/>
  <c r="L47" i="15"/>
  <c r="N47" i="15"/>
  <c r="L46" i="15"/>
  <c r="N46" i="15"/>
  <c r="N46" i="9"/>
  <c r="N45" i="6"/>
  <c r="L45" i="6"/>
  <c r="N49" i="6"/>
  <c r="L49" i="6"/>
  <c r="H44" i="26"/>
  <c r="H46" i="26"/>
  <c r="H47" i="26"/>
  <c r="H52" i="26"/>
  <c r="H49" i="26"/>
  <c r="H48" i="26"/>
  <c r="H45" i="26"/>
  <c r="H51" i="26"/>
  <c r="H50" i="26"/>
  <c r="J44" i="15"/>
  <c r="P44" i="15" s="1"/>
  <c r="E19" i="1"/>
  <c r="H45" i="5"/>
  <c r="I45" i="5" s="1"/>
  <c r="J45" i="5" s="1"/>
  <c r="P45" i="5" s="1"/>
  <c r="H50" i="5"/>
  <c r="I50" i="5" s="1"/>
  <c r="J50" i="5" s="1"/>
  <c r="P50" i="5" s="1"/>
  <c r="H49" i="5"/>
  <c r="H47" i="5"/>
  <c r="I47" i="5" s="1"/>
  <c r="J47" i="5" s="1"/>
  <c r="P47" i="5" s="1"/>
  <c r="H51" i="5"/>
  <c r="H46" i="5"/>
  <c r="I46" i="5" s="1"/>
  <c r="J46" i="5" s="1"/>
  <c r="P46" i="5" s="1"/>
  <c r="H48" i="5"/>
  <c r="H52" i="5"/>
  <c r="I52" i="5" s="1"/>
  <c r="J52" i="5" s="1"/>
  <c r="P52" i="5" s="1"/>
  <c r="H44" i="5"/>
  <c r="H52" i="40"/>
  <c r="I52" i="40" s="1"/>
  <c r="J52" i="40" s="1"/>
  <c r="P52" i="40" s="1"/>
  <c r="H47" i="40"/>
  <c r="H46" i="40"/>
  <c r="H51" i="40"/>
  <c r="H45" i="40"/>
  <c r="I45" i="40" s="1"/>
  <c r="J45" i="40" s="1"/>
  <c r="P45" i="40" s="1"/>
  <c r="H50" i="40"/>
  <c r="H48" i="40"/>
  <c r="H44" i="40"/>
  <c r="I44" i="40" s="1"/>
  <c r="H49" i="40"/>
  <c r="I49" i="40" s="1"/>
  <c r="J49" i="40" s="1"/>
  <c r="P49" i="40" s="1"/>
  <c r="H51" i="3"/>
  <c r="H45" i="3"/>
  <c r="H49" i="3"/>
  <c r="H47" i="3"/>
  <c r="H48" i="3"/>
  <c r="H50" i="3"/>
  <c r="H52" i="3"/>
  <c r="H44" i="3"/>
  <c r="H46" i="3"/>
  <c r="H48" i="39"/>
  <c r="I48" i="39" s="1"/>
  <c r="J48" i="39" s="1"/>
  <c r="P48" i="39" s="1"/>
  <c r="H50" i="39"/>
  <c r="I50" i="39" s="1"/>
  <c r="J50" i="39" s="1"/>
  <c r="P50" i="39" s="1"/>
  <c r="H49" i="39"/>
  <c r="H47" i="39"/>
  <c r="H52" i="39"/>
  <c r="I52" i="39" s="1"/>
  <c r="J52" i="39" s="1"/>
  <c r="P52" i="39" s="1"/>
  <c r="H44" i="39"/>
  <c r="H51" i="39"/>
  <c r="I51" i="39" s="1"/>
  <c r="J51" i="39" s="1"/>
  <c r="P51" i="39" s="1"/>
  <c r="H45" i="39"/>
  <c r="H46" i="39"/>
  <c r="I46" i="39" s="1"/>
  <c r="J46" i="39" s="1"/>
  <c r="P46" i="39" s="1"/>
  <c r="G47" i="18"/>
  <c r="G52" i="18"/>
  <c r="G44" i="18"/>
  <c r="G50" i="18"/>
  <c r="G46" i="18"/>
  <c r="G49" i="18"/>
  <c r="G51" i="18"/>
  <c r="G48" i="18"/>
  <c r="I48" i="18" s="1"/>
  <c r="J48" i="18" s="1"/>
  <c r="P48" i="18" s="1"/>
  <c r="G45" i="18"/>
  <c r="G52" i="3"/>
  <c r="I52" i="3" s="1"/>
  <c r="J52" i="3" s="1"/>
  <c r="P52" i="3" s="1"/>
  <c r="G49" i="3"/>
  <c r="G47" i="3"/>
  <c r="G50" i="3"/>
  <c r="G48" i="3"/>
  <c r="G46" i="3"/>
  <c r="I46" i="3" s="1"/>
  <c r="J46" i="3" s="1"/>
  <c r="P46" i="3" s="1"/>
  <c r="G51" i="3"/>
  <c r="I51" i="3" s="1"/>
  <c r="J51" i="3" s="1"/>
  <c r="P51" i="3" s="1"/>
  <c r="G44" i="3"/>
  <c r="I44" i="3" s="1"/>
  <c r="G45" i="3"/>
  <c r="E7" i="1"/>
  <c r="G45" i="26"/>
  <c r="I45" i="26" s="1"/>
  <c r="J45" i="26" s="1"/>
  <c r="P45" i="26" s="1"/>
  <c r="G49" i="26"/>
  <c r="G52" i="26"/>
  <c r="I52" i="26" s="1"/>
  <c r="J52" i="26" s="1"/>
  <c r="P52" i="26" s="1"/>
  <c r="G51" i="26"/>
  <c r="G46" i="26"/>
  <c r="I46" i="26" s="1"/>
  <c r="J46" i="26" s="1"/>
  <c r="P46" i="26" s="1"/>
  <c r="G47" i="26"/>
  <c r="G44" i="26"/>
  <c r="I44" i="26" s="1"/>
  <c r="G48" i="26"/>
  <c r="G50" i="26"/>
  <c r="I44" i="19"/>
  <c r="N47" i="27"/>
  <c r="L47" i="27"/>
  <c r="I49" i="5"/>
  <c r="J49" i="5" s="1"/>
  <c r="P49" i="5" s="1"/>
  <c r="L50" i="6"/>
  <c r="N50" i="6"/>
  <c r="H46" i="37"/>
  <c r="H47" i="37"/>
  <c r="H52" i="37"/>
  <c r="H45" i="37"/>
  <c r="H50" i="37"/>
  <c r="H48" i="37"/>
  <c r="H49" i="37"/>
  <c r="H44" i="37"/>
  <c r="H51" i="37"/>
  <c r="N50" i="27"/>
  <c r="L50" i="27"/>
  <c r="N50" i="9"/>
  <c r="L50" i="9"/>
  <c r="I52" i="15"/>
  <c r="J52" i="15" s="1"/>
  <c r="P52" i="15" s="1"/>
  <c r="N48" i="15"/>
  <c r="L48" i="15"/>
  <c r="I50" i="38"/>
  <c r="J50" i="38" s="1"/>
  <c r="P50" i="38" s="1"/>
  <c r="I52" i="38"/>
  <c r="J52" i="38" s="1"/>
  <c r="P52" i="38" s="1"/>
  <c r="I47" i="13"/>
  <c r="J47" i="13" s="1"/>
  <c r="P47" i="13" s="1"/>
  <c r="I48" i="13"/>
  <c r="J48" i="13" s="1"/>
  <c r="P48" i="13" s="1"/>
  <c r="D9" i="1"/>
  <c r="I49" i="14"/>
  <c r="J49" i="14" s="1"/>
  <c r="P49" i="14" s="1"/>
  <c r="I51" i="14"/>
  <c r="J51" i="14" s="1"/>
  <c r="P51" i="14" s="1"/>
  <c r="E25" i="1"/>
  <c r="E5" i="1"/>
  <c r="L47" i="14"/>
  <c r="N47" i="14"/>
  <c r="I46" i="14"/>
  <c r="J46" i="14" s="1"/>
  <c r="P46" i="14" s="1"/>
  <c r="G45" i="2"/>
  <c r="I45" i="2" s="1"/>
  <c r="J45" i="2" s="1"/>
  <c r="P45" i="2" s="1"/>
  <c r="G44" i="2"/>
  <c r="I44" i="2" s="1"/>
  <c r="G46" i="2"/>
  <c r="I46" i="2" s="1"/>
  <c r="J46" i="2" s="1"/>
  <c r="P46" i="2" s="1"/>
  <c r="G51" i="2"/>
  <c r="I51" i="2" s="1"/>
  <c r="J51" i="2" s="1"/>
  <c r="P51" i="2" s="1"/>
  <c r="G52" i="2"/>
  <c r="I52" i="2" s="1"/>
  <c r="J52" i="2" s="1"/>
  <c r="P52" i="2" s="1"/>
  <c r="G49" i="2"/>
  <c r="I49" i="2" s="1"/>
  <c r="J49" i="2" s="1"/>
  <c r="P49" i="2" s="1"/>
  <c r="G48" i="2"/>
  <c r="I48" i="2" s="1"/>
  <c r="J48" i="2" s="1"/>
  <c r="P48" i="2" s="1"/>
  <c r="G50" i="2"/>
  <c r="I50" i="2" s="1"/>
  <c r="J50" i="2" s="1"/>
  <c r="P50" i="2" s="1"/>
  <c r="G47" i="2"/>
  <c r="I47" i="2" s="1"/>
  <c r="J47" i="2" s="1"/>
  <c r="P47" i="2" s="1"/>
  <c r="L52" i="27"/>
  <c r="N52" i="27"/>
  <c r="I50" i="40"/>
  <c r="J50" i="40" s="1"/>
  <c r="P50" i="40" s="1"/>
  <c r="I48" i="5"/>
  <c r="J48" i="5" s="1"/>
  <c r="P48" i="5" s="1"/>
  <c r="N49" i="9"/>
  <c r="L49" i="9"/>
  <c r="I45" i="27"/>
  <c r="J45" i="27" s="1"/>
  <c r="P45" i="27" s="1"/>
  <c r="N51" i="15"/>
  <c r="L51" i="15"/>
  <c r="I48" i="38"/>
  <c r="J48" i="38" s="1"/>
  <c r="P48" i="38" s="1"/>
  <c r="L51" i="13"/>
  <c r="N51" i="13"/>
  <c r="G45" i="4"/>
  <c r="G47" i="4"/>
  <c r="G51" i="4"/>
  <c r="I51" i="4" s="1"/>
  <c r="J51" i="4" s="1"/>
  <c r="P51" i="4" s="1"/>
  <c r="G50" i="4"/>
  <c r="G44" i="4"/>
  <c r="G48" i="4"/>
  <c r="G52" i="4"/>
  <c r="G49" i="4"/>
  <c r="G46" i="4"/>
  <c r="G49" i="41"/>
  <c r="I49" i="41" s="1"/>
  <c r="J49" i="41" s="1"/>
  <c r="P49" i="41" s="1"/>
  <c r="G50" i="41"/>
  <c r="I50" i="41" s="1"/>
  <c r="J50" i="41" s="1"/>
  <c r="P50" i="41" s="1"/>
  <c r="G52" i="41"/>
  <c r="I52" i="41" s="1"/>
  <c r="J52" i="41" s="1"/>
  <c r="P52" i="41" s="1"/>
  <c r="G48" i="41"/>
  <c r="G44" i="41"/>
  <c r="G45" i="41"/>
  <c r="G47" i="41"/>
  <c r="I47" i="41" s="1"/>
  <c r="J47" i="41" s="1"/>
  <c r="P47" i="41" s="1"/>
  <c r="G46" i="41"/>
  <c r="I46" i="41" s="1"/>
  <c r="J46" i="41" s="1"/>
  <c r="P46" i="41" s="1"/>
  <c r="G51" i="41"/>
  <c r="H51" i="18"/>
  <c r="H47" i="18"/>
  <c r="H46" i="18"/>
  <c r="H52" i="18"/>
  <c r="H50" i="18"/>
  <c r="H49" i="18"/>
  <c r="H48" i="18"/>
  <c r="H45" i="18"/>
  <c r="H44" i="18"/>
  <c r="H46" i="4"/>
  <c r="H50" i="4"/>
  <c r="H48" i="4"/>
  <c r="H47" i="4"/>
  <c r="H45" i="4"/>
  <c r="H44" i="4"/>
  <c r="H51" i="4"/>
  <c r="H52" i="4"/>
  <c r="H49" i="4"/>
  <c r="D4" i="1"/>
  <c r="H46" i="42"/>
  <c r="I46" i="42" s="1"/>
  <c r="J46" i="42" s="1"/>
  <c r="P46" i="42" s="1"/>
  <c r="H45" i="42"/>
  <c r="I45" i="42" s="1"/>
  <c r="J45" i="42" s="1"/>
  <c r="P45" i="42" s="1"/>
  <c r="H51" i="42"/>
  <c r="I51" i="42" s="1"/>
  <c r="J51" i="42" s="1"/>
  <c r="P51" i="42" s="1"/>
  <c r="H47" i="42"/>
  <c r="I47" i="42" s="1"/>
  <c r="J47" i="42" s="1"/>
  <c r="P47" i="42" s="1"/>
  <c r="H52" i="42"/>
  <c r="I52" i="42" s="1"/>
  <c r="J52" i="42" s="1"/>
  <c r="P52" i="42" s="1"/>
  <c r="H48" i="42"/>
  <c r="H44" i="42"/>
  <c r="H50" i="42"/>
  <c r="H49" i="42"/>
  <c r="I49" i="42" s="1"/>
  <c r="J49" i="42" s="1"/>
  <c r="P49" i="42" s="1"/>
  <c r="D10" i="1"/>
  <c r="I52" i="11"/>
  <c r="J52" i="11" s="1"/>
  <c r="P52" i="11" s="1"/>
  <c r="I51" i="40"/>
  <c r="J51" i="40" s="1"/>
  <c r="P51" i="40" s="1"/>
  <c r="I47" i="40"/>
  <c r="J47" i="40" s="1"/>
  <c r="P47" i="40" s="1"/>
  <c r="J44" i="9"/>
  <c r="P44" i="9" s="1"/>
  <c r="H47" i="7"/>
  <c r="H48" i="7"/>
  <c r="H49" i="7"/>
  <c r="H44" i="7"/>
  <c r="H45" i="7"/>
  <c r="H46" i="7"/>
  <c r="H50" i="7"/>
  <c r="H51" i="7"/>
  <c r="H52" i="7"/>
  <c r="D6" i="1"/>
  <c r="I45" i="15"/>
  <c r="J45" i="15" s="1"/>
  <c r="P45" i="15" s="1"/>
  <c r="E10" i="1"/>
  <c r="I51" i="38"/>
  <c r="J51" i="38" s="1"/>
  <c r="P51" i="38" s="1"/>
  <c r="I45" i="13"/>
  <c r="J45" i="13" s="1"/>
  <c r="P45" i="13" s="1"/>
  <c r="H45" i="11"/>
  <c r="H52" i="11"/>
  <c r="H49" i="11"/>
  <c r="H47" i="11"/>
  <c r="I47" i="11" s="1"/>
  <c r="J47" i="11" s="1"/>
  <c r="P47" i="11" s="1"/>
  <c r="H48" i="11"/>
  <c r="I48" i="11" s="1"/>
  <c r="J48" i="11" s="1"/>
  <c r="P48" i="11" s="1"/>
  <c r="H44" i="11"/>
  <c r="I44" i="11" s="1"/>
  <c r="H51" i="11"/>
  <c r="I51" i="11" s="1"/>
  <c r="J51" i="11" s="1"/>
  <c r="P51" i="11" s="1"/>
  <c r="H50" i="11"/>
  <c r="I50" i="11" s="1"/>
  <c r="J50" i="11" s="1"/>
  <c r="P50" i="11" s="1"/>
  <c r="H46" i="11"/>
  <c r="I48" i="14"/>
  <c r="J48" i="14" s="1"/>
  <c r="P48" i="14" s="1"/>
  <c r="H44" i="19"/>
  <c r="H49" i="19"/>
  <c r="I49" i="19" s="1"/>
  <c r="J49" i="19" s="1"/>
  <c r="P49" i="19" s="1"/>
  <c r="H50" i="19"/>
  <c r="I50" i="19" s="1"/>
  <c r="J50" i="19" s="1"/>
  <c r="P50" i="19" s="1"/>
  <c r="H52" i="19"/>
  <c r="I52" i="19" s="1"/>
  <c r="J52" i="19" s="1"/>
  <c r="P52" i="19" s="1"/>
  <c r="H51" i="19"/>
  <c r="H46" i="19"/>
  <c r="I46" i="19" s="1"/>
  <c r="J46" i="19" s="1"/>
  <c r="P46" i="19" s="1"/>
  <c r="H48" i="19"/>
  <c r="I48" i="19" s="1"/>
  <c r="J48" i="19" s="1"/>
  <c r="P48" i="19" s="1"/>
  <c r="H47" i="19"/>
  <c r="I47" i="19" s="1"/>
  <c r="J47" i="19" s="1"/>
  <c r="P47" i="19" s="1"/>
  <c r="H45" i="19"/>
  <c r="I45" i="19" s="1"/>
  <c r="J45" i="19" s="1"/>
  <c r="P45" i="19" s="1"/>
  <c r="H46" i="29"/>
  <c r="I46" i="29" s="1"/>
  <c r="J46" i="29" s="1"/>
  <c r="P46" i="29" s="1"/>
  <c r="H47" i="29"/>
  <c r="I47" i="29" s="1"/>
  <c r="J47" i="29" s="1"/>
  <c r="P47" i="29" s="1"/>
  <c r="H51" i="29"/>
  <c r="I51" i="29" s="1"/>
  <c r="J51" i="29" s="1"/>
  <c r="P51" i="29" s="1"/>
  <c r="H49" i="29"/>
  <c r="H52" i="29"/>
  <c r="I52" i="29" s="1"/>
  <c r="J52" i="29" s="1"/>
  <c r="P52" i="29" s="1"/>
  <c r="H45" i="29"/>
  <c r="I45" i="29" s="1"/>
  <c r="J45" i="29" s="1"/>
  <c r="P45" i="29" s="1"/>
  <c r="H44" i="29"/>
  <c r="I44" i="29" s="1"/>
  <c r="H50" i="29"/>
  <c r="I50" i="29" s="1"/>
  <c r="J50" i="29" s="1"/>
  <c r="P50" i="29" s="1"/>
  <c r="H48" i="29"/>
  <c r="I48" i="29" s="1"/>
  <c r="J48" i="29" s="1"/>
  <c r="P48" i="29" s="1"/>
  <c r="I49" i="11"/>
  <c r="J49" i="11" s="1"/>
  <c r="P49" i="11" s="1"/>
  <c r="I51" i="19"/>
  <c r="J51" i="19" s="1"/>
  <c r="P51" i="19" s="1"/>
  <c r="I48" i="40"/>
  <c r="J48" i="40" s="1"/>
  <c r="P48" i="40" s="1"/>
  <c r="I51" i="5"/>
  <c r="J51" i="5" s="1"/>
  <c r="P51" i="5" s="1"/>
  <c r="J44" i="27"/>
  <c r="P44" i="27" s="1"/>
  <c r="L52" i="9"/>
  <c r="N52" i="9"/>
  <c r="L47" i="6"/>
  <c r="L49" i="15"/>
  <c r="N49" i="15"/>
  <c r="J44" i="38"/>
  <c r="P44" i="38" s="1"/>
  <c r="H48" i="16"/>
  <c r="H46" i="16"/>
  <c r="H52" i="16"/>
  <c r="H50" i="16"/>
  <c r="H47" i="16"/>
  <c r="H51" i="16"/>
  <c r="H45" i="16"/>
  <c r="H44" i="16"/>
  <c r="H49" i="16"/>
  <c r="E24" i="1"/>
  <c r="D17" i="1"/>
  <c r="D5" i="1"/>
  <c r="G52" i="37"/>
  <c r="I52" i="37" s="1"/>
  <c r="J52" i="37" s="1"/>
  <c r="P52" i="37" s="1"/>
  <c r="G51" i="37"/>
  <c r="I51" i="37" s="1"/>
  <c r="J51" i="37" s="1"/>
  <c r="P51" i="37" s="1"/>
  <c r="G49" i="37"/>
  <c r="I49" i="37" s="1"/>
  <c r="J49" i="37" s="1"/>
  <c r="P49" i="37" s="1"/>
  <c r="G47" i="37"/>
  <c r="I47" i="37" s="1"/>
  <c r="J47" i="37" s="1"/>
  <c r="P47" i="37" s="1"/>
  <c r="G50" i="37"/>
  <c r="G44" i="37"/>
  <c r="G48" i="37"/>
  <c r="G45" i="37"/>
  <c r="G46" i="37"/>
  <c r="I46" i="37" s="1"/>
  <c r="J46" i="37" s="1"/>
  <c r="P46" i="37" s="1"/>
  <c r="E26" i="1"/>
  <c r="G50" i="8"/>
  <c r="G49" i="8"/>
  <c r="G45" i="8"/>
  <c r="I45" i="8" s="1"/>
  <c r="J45" i="8" s="1"/>
  <c r="P45" i="8" s="1"/>
  <c r="G52" i="8"/>
  <c r="G46" i="8"/>
  <c r="G48" i="8"/>
  <c r="G44" i="8"/>
  <c r="G51" i="8"/>
  <c r="G47" i="8"/>
  <c r="G50" i="16"/>
  <c r="I50" i="16" s="1"/>
  <c r="J50" i="16" s="1"/>
  <c r="P50" i="16" s="1"/>
  <c r="G47" i="16"/>
  <c r="I47" i="16" s="1"/>
  <c r="J47" i="16" s="1"/>
  <c r="P47" i="16" s="1"/>
  <c r="G49" i="16"/>
  <c r="G48" i="16"/>
  <c r="G45" i="16"/>
  <c r="I45" i="16" s="1"/>
  <c r="J45" i="16" s="1"/>
  <c r="P45" i="16" s="1"/>
  <c r="G44" i="16"/>
  <c r="I44" i="16" s="1"/>
  <c r="G46" i="16"/>
  <c r="I46" i="16" s="1"/>
  <c r="J46" i="16" s="1"/>
  <c r="P46" i="16" s="1"/>
  <c r="G52" i="16"/>
  <c r="I52" i="16" s="1"/>
  <c r="J52" i="16" s="1"/>
  <c r="P52" i="16" s="1"/>
  <c r="G51" i="16"/>
  <c r="I51" i="16" s="1"/>
  <c r="J51" i="16" s="1"/>
  <c r="P51" i="16" s="1"/>
  <c r="D19" i="1"/>
  <c r="I46" i="40"/>
  <c r="J46" i="40" s="1"/>
  <c r="P46" i="40" s="1"/>
  <c r="D22" i="1"/>
  <c r="I44" i="5"/>
  <c r="I46" i="11"/>
  <c r="J46" i="11" s="1"/>
  <c r="P46" i="11" s="1"/>
  <c r="I50" i="42"/>
  <c r="J50" i="42" s="1"/>
  <c r="P50" i="42" s="1"/>
  <c r="I48" i="42"/>
  <c r="J48" i="42" s="1"/>
  <c r="P48" i="42" s="1"/>
  <c r="I44" i="39"/>
  <c r="E18" i="1"/>
  <c r="I48" i="6"/>
  <c r="J48" i="6" s="1"/>
  <c r="P48" i="6" s="1"/>
  <c r="L52" i="6"/>
  <c r="N52" i="6"/>
  <c r="N48" i="9"/>
  <c r="L48" i="9"/>
  <c r="I50" i="15"/>
  <c r="J50" i="15" s="1"/>
  <c r="P50" i="15" s="1"/>
  <c r="H44" i="8"/>
  <c r="H50" i="8"/>
  <c r="H48" i="8"/>
  <c r="H46" i="8"/>
  <c r="H47" i="8"/>
  <c r="H49" i="8"/>
  <c r="H52" i="8"/>
  <c r="H51" i="8"/>
  <c r="H45" i="8"/>
  <c r="I47" i="38"/>
  <c r="J47" i="38" s="1"/>
  <c r="P47" i="38" s="1"/>
  <c r="L45" i="9"/>
  <c r="N46" i="27"/>
  <c r="L46" i="27"/>
  <c r="L49" i="13"/>
  <c r="N49" i="13"/>
  <c r="I52" i="13"/>
  <c r="J52" i="13" s="1"/>
  <c r="P52" i="13" s="1"/>
  <c r="G48" i="7"/>
  <c r="I48" i="7" s="1"/>
  <c r="J48" i="7" s="1"/>
  <c r="P48" i="7" s="1"/>
  <c r="G49" i="7"/>
  <c r="G51" i="7"/>
  <c r="I51" i="7" s="1"/>
  <c r="J51" i="7" s="1"/>
  <c r="P51" i="7" s="1"/>
  <c r="G52" i="7"/>
  <c r="G44" i="7"/>
  <c r="I44" i="7" s="1"/>
  <c r="G50" i="7"/>
  <c r="I50" i="7" s="1"/>
  <c r="J50" i="7" s="1"/>
  <c r="P50" i="7" s="1"/>
  <c r="G47" i="7"/>
  <c r="G46" i="7"/>
  <c r="G45" i="7"/>
  <c r="I45" i="14"/>
  <c r="J45" i="14" s="1"/>
  <c r="P45" i="14" s="1"/>
  <c r="L47" i="9"/>
  <c r="N47" i="9"/>
  <c r="N49" i="38" l="1"/>
  <c r="L49" i="38"/>
  <c r="L51" i="9"/>
  <c r="N51" i="9"/>
  <c r="J45" i="38"/>
  <c r="P45" i="38" s="1"/>
  <c r="G41" i="38"/>
  <c r="F23" i="1" s="1"/>
  <c r="L46" i="38"/>
  <c r="N46" i="38"/>
  <c r="L50" i="14"/>
  <c r="N50" i="14"/>
  <c r="L46" i="13"/>
  <c r="N46" i="13"/>
  <c r="N52" i="14"/>
  <c r="I49" i="7"/>
  <c r="J49" i="7" s="1"/>
  <c r="P49" i="7" s="1"/>
  <c r="L51" i="27"/>
  <c r="N51" i="27"/>
  <c r="L51" i="6"/>
  <c r="N49" i="27"/>
  <c r="L49" i="27"/>
  <c r="G41" i="9"/>
  <c r="F11" i="1" s="1"/>
  <c r="N48" i="27"/>
  <c r="I45" i="37"/>
  <c r="J45" i="37" s="1"/>
  <c r="P45" i="37" s="1"/>
  <c r="L45" i="37" s="1"/>
  <c r="N46" i="6"/>
  <c r="I48" i="26"/>
  <c r="J48" i="26" s="1"/>
  <c r="P48" i="26" s="1"/>
  <c r="I44" i="37"/>
  <c r="I50" i="4"/>
  <c r="J50" i="4" s="1"/>
  <c r="P50" i="4" s="1"/>
  <c r="I44" i="42"/>
  <c r="I44" i="8"/>
  <c r="I50" i="37"/>
  <c r="J50" i="37" s="1"/>
  <c r="P50" i="37" s="1"/>
  <c r="I45" i="41"/>
  <c r="J45" i="41" s="1"/>
  <c r="P45" i="41" s="1"/>
  <c r="N45" i="41" s="1"/>
  <c r="I47" i="26"/>
  <c r="J47" i="26" s="1"/>
  <c r="P47" i="26" s="1"/>
  <c r="L47" i="26" s="1"/>
  <c r="I44" i="41"/>
  <c r="G41" i="41" s="1"/>
  <c r="F26" i="1" s="1"/>
  <c r="I47" i="3"/>
  <c r="J47" i="3" s="1"/>
  <c r="P47" i="3" s="1"/>
  <c r="L47" i="3" s="1"/>
  <c r="I46" i="7"/>
  <c r="J46" i="7" s="1"/>
  <c r="P46" i="7" s="1"/>
  <c r="N46" i="7" s="1"/>
  <c r="G41" i="27"/>
  <c r="F20" i="1" s="1"/>
  <c r="I49" i="29"/>
  <c r="J49" i="29" s="1"/>
  <c r="P49" i="29" s="1"/>
  <c r="L49" i="29" s="1"/>
  <c r="I45" i="11"/>
  <c r="J45" i="11" s="1"/>
  <c r="P45" i="11" s="1"/>
  <c r="I48" i="41"/>
  <c r="J48" i="41" s="1"/>
  <c r="P48" i="41" s="1"/>
  <c r="I51" i="26"/>
  <c r="J51" i="26" s="1"/>
  <c r="P51" i="26" s="1"/>
  <c r="I49" i="3"/>
  <c r="J49" i="3" s="1"/>
  <c r="P49" i="3" s="1"/>
  <c r="I45" i="39"/>
  <c r="J45" i="39" s="1"/>
  <c r="P45" i="39" s="1"/>
  <c r="G41" i="29"/>
  <c r="F21" i="1" s="1"/>
  <c r="J44" i="29"/>
  <c r="P44" i="29" s="1"/>
  <c r="N47" i="19"/>
  <c r="L47" i="19"/>
  <c r="N47" i="11"/>
  <c r="L47" i="11"/>
  <c r="L48" i="19"/>
  <c r="N48" i="19"/>
  <c r="N50" i="19"/>
  <c r="L50" i="19"/>
  <c r="N51" i="11"/>
  <c r="L51" i="11"/>
  <c r="N45" i="42"/>
  <c r="L45" i="42"/>
  <c r="L45" i="5"/>
  <c r="N45" i="5"/>
  <c r="L46" i="29"/>
  <c r="N46" i="29"/>
  <c r="L46" i="19"/>
  <c r="N46" i="19"/>
  <c r="N49" i="19"/>
  <c r="L49" i="19"/>
  <c r="L46" i="42"/>
  <c r="N46" i="42"/>
  <c r="N46" i="39"/>
  <c r="L46" i="39"/>
  <c r="N45" i="19"/>
  <c r="L45" i="19"/>
  <c r="N48" i="11"/>
  <c r="L48" i="11"/>
  <c r="L45" i="14"/>
  <c r="N45" i="14"/>
  <c r="L48" i="6"/>
  <c r="N48" i="6"/>
  <c r="N47" i="16"/>
  <c r="L47" i="16"/>
  <c r="L52" i="37"/>
  <c r="N52" i="37"/>
  <c r="N47" i="29"/>
  <c r="L47" i="29"/>
  <c r="L49" i="39"/>
  <c r="N49" i="39"/>
  <c r="J44" i="42"/>
  <c r="P44" i="42" s="1"/>
  <c r="G41" i="42"/>
  <c r="F27" i="1" s="1"/>
  <c r="L50" i="4"/>
  <c r="N50" i="4"/>
  <c r="L52" i="29"/>
  <c r="N52" i="29"/>
  <c r="N50" i="2"/>
  <c r="L50" i="2"/>
  <c r="L51" i="2"/>
  <c r="N51" i="2"/>
  <c r="N46" i="14"/>
  <c r="L46" i="14"/>
  <c r="L49" i="14"/>
  <c r="N49" i="14"/>
  <c r="L47" i="13"/>
  <c r="N47" i="13"/>
  <c r="L52" i="40"/>
  <c r="N52" i="40"/>
  <c r="J44" i="19"/>
  <c r="P44" i="19" s="1"/>
  <c r="G41" i="19"/>
  <c r="F18" i="1" s="1"/>
  <c r="J44" i="26"/>
  <c r="P44" i="26" s="1"/>
  <c r="N52" i="26"/>
  <c r="L52" i="26"/>
  <c r="L51" i="3"/>
  <c r="N51" i="3"/>
  <c r="N47" i="3"/>
  <c r="L48" i="18"/>
  <c r="N48" i="18"/>
  <c r="I50" i="18"/>
  <c r="J50" i="18" s="1"/>
  <c r="P50" i="18" s="1"/>
  <c r="N52" i="39"/>
  <c r="L52" i="39"/>
  <c r="N48" i="39"/>
  <c r="L48" i="39"/>
  <c r="N50" i="7"/>
  <c r="L50" i="7"/>
  <c r="L46" i="11"/>
  <c r="N46" i="11"/>
  <c r="J44" i="16"/>
  <c r="P44" i="16" s="1"/>
  <c r="L46" i="37"/>
  <c r="N46" i="37"/>
  <c r="N47" i="39"/>
  <c r="L47" i="39"/>
  <c r="N45" i="15"/>
  <c r="L45" i="15"/>
  <c r="L52" i="11"/>
  <c r="N52" i="11"/>
  <c r="L52" i="41"/>
  <c r="N52" i="41"/>
  <c r="J44" i="7"/>
  <c r="P44" i="7" s="1"/>
  <c r="N50" i="16"/>
  <c r="L50" i="16"/>
  <c r="I49" i="8"/>
  <c r="J49" i="8" s="1"/>
  <c r="P49" i="8" s="1"/>
  <c r="L51" i="5"/>
  <c r="N51" i="5"/>
  <c r="N48" i="14"/>
  <c r="L48" i="14"/>
  <c r="J44" i="11"/>
  <c r="P44" i="11" s="1"/>
  <c r="G41" i="11"/>
  <c r="F12" i="1" s="1"/>
  <c r="L52" i="42"/>
  <c r="N52" i="42"/>
  <c r="N51" i="40"/>
  <c r="L51" i="40"/>
  <c r="L50" i="41"/>
  <c r="N50" i="41"/>
  <c r="I52" i="4"/>
  <c r="J52" i="4" s="1"/>
  <c r="P52" i="4" s="1"/>
  <c r="N51" i="4"/>
  <c r="L51" i="4"/>
  <c r="N44" i="14"/>
  <c r="L44" i="14"/>
  <c r="N45" i="27"/>
  <c r="L45" i="27"/>
  <c r="L47" i="42"/>
  <c r="N47" i="42"/>
  <c r="L48" i="2"/>
  <c r="N48" i="2"/>
  <c r="L46" i="2"/>
  <c r="N46" i="2"/>
  <c r="L52" i="38"/>
  <c r="N52" i="38"/>
  <c r="N52" i="15"/>
  <c r="L52" i="15"/>
  <c r="J44" i="40"/>
  <c r="P44" i="40" s="1"/>
  <c r="G41" i="40"/>
  <c r="F25" i="1" s="1"/>
  <c r="I49" i="26"/>
  <c r="J49" i="26" s="1"/>
  <c r="P49" i="26" s="1"/>
  <c r="L46" i="3"/>
  <c r="N46" i="3"/>
  <c r="L49" i="3"/>
  <c r="N49" i="3"/>
  <c r="I51" i="18"/>
  <c r="J51" i="18" s="1"/>
  <c r="P51" i="18" s="1"/>
  <c r="I44" i="18"/>
  <c r="N45" i="39"/>
  <c r="L45" i="39"/>
  <c r="L52" i="5"/>
  <c r="N52" i="5"/>
  <c r="N49" i="7"/>
  <c r="L49" i="7"/>
  <c r="L49" i="40"/>
  <c r="N49" i="40"/>
  <c r="J44" i="8"/>
  <c r="P44" i="8" s="1"/>
  <c r="N50" i="37"/>
  <c r="L50" i="37"/>
  <c r="N49" i="11"/>
  <c r="L49" i="11"/>
  <c r="N51" i="42"/>
  <c r="L51" i="42"/>
  <c r="I49" i="4"/>
  <c r="J49" i="4" s="1"/>
  <c r="P49" i="4" s="1"/>
  <c r="N48" i="7"/>
  <c r="L48" i="7"/>
  <c r="G41" i="39"/>
  <c r="F24" i="1" s="1"/>
  <c r="J44" i="39"/>
  <c r="P44" i="39" s="1"/>
  <c r="N51" i="16"/>
  <c r="L51" i="16"/>
  <c r="I48" i="8"/>
  <c r="J48" i="8" s="1"/>
  <c r="P48" i="8" s="1"/>
  <c r="N47" i="37"/>
  <c r="L47" i="37"/>
  <c r="L44" i="27"/>
  <c r="N44" i="27"/>
  <c r="I52" i="7"/>
  <c r="J52" i="7" s="1"/>
  <c r="P52" i="7" s="1"/>
  <c r="L52" i="13"/>
  <c r="N52" i="13"/>
  <c r="N48" i="42"/>
  <c r="L48" i="42"/>
  <c r="N52" i="16"/>
  <c r="L52" i="16"/>
  <c r="I48" i="16"/>
  <c r="J48" i="16" s="1"/>
  <c r="P48" i="16" s="1"/>
  <c r="I47" i="8"/>
  <c r="J47" i="8" s="1"/>
  <c r="P47" i="8" s="1"/>
  <c r="I46" i="8"/>
  <c r="J46" i="8" s="1"/>
  <c r="P46" i="8" s="1"/>
  <c r="I50" i="8"/>
  <c r="J50" i="8" s="1"/>
  <c r="P50" i="8" s="1"/>
  <c r="I48" i="37"/>
  <c r="J48" i="37" s="1"/>
  <c r="P48" i="37" s="1"/>
  <c r="N49" i="37"/>
  <c r="L49" i="37"/>
  <c r="N44" i="38"/>
  <c r="L44" i="38"/>
  <c r="L48" i="40"/>
  <c r="N48" i="40"/>
  <c r="N50" i="29"/>
  <c r="L50" i="29"/>
  <c r="N49" i="29"/>
  <c r="N45" i="11"/>
  <c r="L45" i="11"/>
  <c r="L51" i="38"/>
  <c r="N51" i="38"/>
  <c r="L44" i="9"/>
  <c r="N44" i="9"/>
  <c r="L49" i="42"/>
  <c r="N49" i="42"/>
  <c r="I51" i="41"/>
  <c r="J51" i="41" s="1"/>
  <c r="P51" i="41" s="1"/>
  <c r="J44" i="41"/>
  <c r="P44" i="41" s="1"/>
  <c r="N49" i="41"/>
  <c r="L49" i="41"/>
  <c r="I48" i="4"/>
  <c r="J48" i="4" s="1"/>
  <c r="P48" i="4" s="1"/>
  <c r="I47" i="4"/>
  <c r="J47" i="4" s="1"/>
  <c r="P47" i="4" s="1"/>
  <c r="G41" i="13"/>
  <c r="F13" i="1" s="1"/>
  <c r="N48" i="38"/>
  <c r="L48" i="38"/>
  <c r="N48" i="5"/>
  <c r="L48" i="5"/>
  <c r="L49" i="2"/>
  <c r="N49" i="2"/>
  <c r="J44" i="2"/>
  <c r="P44" i="2" s="1"/>
  <c r="G41" i="2"/>
  <c r="F4" i="1" s="1"/>
  <c r="L50" i="13"/>
  <c r="N50" i="13"/>
  <c r="L50" i="38"/>
  <c r="N50" i="38"/>
  <c r="G41" i="6"/>
  <c r="F8" i="1" s="1"/>
  <c r="N47" i="5"/>
  <c r="L47" i="5"/>
  <c r="I50" i="26"/>
  <c r="J50" i="26" s="1"/>
  <c r="P50" i="26" s="1"/>
  <c r="L46" i="26"/>
  <c r="N46" i="26"/>
  <c r="N45" i="26"/>
  <c r="L45" i="26"/>
  <c r="I45" i="3"/>
  <c r="J45" i="3" s="1"/>
  <c r="P45" i="3" s="1"/>
  <c r="I48" i="3"/>
  <c r="J48" i="3" s="1"/>
  <c r="P48" i="3" s="1"/>
  <c r="N52" i="3"/>
  <c r="L52" i="3"/>
  <c r="I49" i="18"/>
  <c r="J49" i="18" s="1"/>
  <c r="P49" i="18" s="1"/>
  <c r="I52" i="18"/>
  <c r="J52" i="18" s="1"/>
  <c r="P52" i="18" s="1"/>
  <c r="L51" i="39"/>
  <c r="N51" i="39"/>
  <c r="L45" i="40"/>
  <c r="N45" i="40"/>
  <c r="G41" i="15"/>
  <c r="F15" i="1" s="1"/>
  <c r="N48" i="29"/>
  <c r="L48" i="29"/>
  <c r="N50" i="11"/>
  <c r="L50" i="11"/>
  <c r="N45" i="8"/>
  <c r="L45" i="8"/>
  <c r="L45" i="29"/>
  <c r="N45" i="29"/>
  <c r="N47" i="40"/>
  <c r="L47" i="40"/>
  <c r="L47" i="41"/>
  <c r="N47" i="41"/>
  <c r="G41" i="14"/>
  <c r="F14" i="1" s="1"/>
  <c r="I45" i="7"/>
  <c r="J45" i="7" s="1"/>
  <c r="P45" i="7" s="1"/>
  <c r="G41" i="5"/>
  <c r="F7" i="1" s="1"/>
  <c r="J44" i="5"/>
  <c r="P44" i="5" s="1"/>
  <c r="N45" i="16"/>
  <c r="L45" i="16"/>
  <c r="N45" i="37"/>
  <c r="I47" i="7"/>
  <c r="J47" i="7" s="1"/>
  <c r="P47" i="7" s="1"/>
  <c r="N51" i="7"/>
  <c r="L51" i="7"/>
  <c r="N47" i="38"/>
  <c r="L47" i="38"/>
  <c r="N50" i="15"/>
  <c r="L50" i="15"/>
  <c r="N50" i="42"/>
  <c r="L50" i="42"/>
  <c r="N46" i="40"/>
  <c r="L46" i="40"/>
  <c r="N46" i="16"/>
  <c r="L46" i="16"/>
  <c r="I49" i="16"/>
  <c r="J49" i="16" s="1"/>
  <c r="P49" i="16" s="1"/>
  <c r="I51" i="8"/>
  <c r="J51" i="8" s="1"/>
  <c r="P51" i="8" s="1"/>
  <c r="I52" i="8"/>
  <c r="J52" i="8" s="1"/>
  <c r="P52" i="8" s="1"/>
  <c r="J44" i="37"/>
  <c r="P44" i="37" s="1"/>
  <c r="L51" i="37"/>
  <c r="N51" i="37"/>
  <c r="L51" i="29"/>
  <c r="N51" i="29"/>
  <c r="N51" i="19"/>
  <c r="L51" i="19"/>
  <c r="N52" i="19"/>
  <c r="L52" i="19"/>
  <c r="N45" i="13"/>
  <c r="L45" i="13"/>
  <c r="N46" i="41"/>
  <c r="L46" i="41"/>
  <c r="L48" i="41"/>
  <c r="N48" i="41"/>
  <c r="I46" i="4"/>
  <c r="J46" i="4" s="1"/>
  <c r="P46" i="4" s="1"/>
  <c r="I44" i="4"/>
  <c r="I45" i="4"/>
  <c r="J45" i="4" s="1"/>
  <c r="P45" i="4" s="1"/>
  <c r="N44" i="13"/>
  <c r="L44" i="13"/>
  <c r="N50" i="40"/>
  <c r="L50" i="40"/>
  <c r="L47" i="2"/>
  <c r="N47" i="2"/>
  <c r="L52" i="2"/>
  <c r="N52" i="2"/>
  <c r="N45" i="2"/>
  <c r="L45" i="2"/>
  <c r="N51" i="14"/>
  <c r="L51" i="14"/>
  <c r="N48" i="13"/>
  <c r="L48" i="13"/>
  <c r="L44" i="6"/>
  <c r="N44" i="6"/>
  <c r="L49" i="5"/>
  <c r="N49" i="5"/>
  <c r="N48" i="26"/>
  <c r="L48" i="26"/>
  <c r="N51" i="26"/>
  <c r="L51" i="26"/>
  <c r="G41" i="3"/>
  <c r="F5" i="1" s="1"/>
  <c r="J44" i="3"/>
  <c r="P44" i="3" s="1"/>
  <c r="I50" i="3"/>
  <c r="J50" i="3" s="1"/>
  <c r="P50" i="3" s="1"/>
  <c r="I45" i="18"/>
  <c r="J45" i="18" s="1"/>
  <c r="P45" i="18" s="1"/>
  <c r="I46" i="18"/>
  <c r="J46" i="18" s="1"/>
  <c r="P46" i="18" s="1"/>
  <c r="I47" i="18"/>
  <c r="J47" i="18" s="1"/>
  <c r="P47" i="18" s="1"/>
  <c r="N50" i="39"/>
  <c r="L50" i="39"/>
  <c r="L46" i="5"/>
  <c r="N46" i="5"/>
  <c r="N50" i="5"/>
  <c r="L50" i="5"/>
  <c r="N44" i="15"/>
  <c r="L44" i="15"/>
  <c r="L45" i="41" l="1"/>
  <c r="N45" i="38"/>
  <c r="L45" i="38"/>
  <c r="L46" i="7"/>
  <c r="N47" i="26"/>
  <c r="G41" i="37"/>
  <c r="F22" i="1" s="1"/>
  <c r="G41" i="7"/>
  <c r="F9" i="1" s="1"/>
  <c r="N47" i="7"/>
  <c r="L47" i="7"/>
  <c r="L50" i="26"/>
  <c r="N50" i="26"/>
  <c r="L46" i="8"/>
  <c r="N46" i="8"/>
  <c r="L48" i="8"/>
  <c r="N48" i="8"/>
  <c r="G41" i="18"/>
  <c r="F17" i="1" s="1"/>
  <c r="J44" i="18"/>
  <c r="P44" i="18" s="1"/>
  <c r="G41" i="26"/>
  <c r="F19" i="1" s="1"/>
  <c r="N47" i="18"/>
  <c r="L47" i="18"/>
  <c r="L45" i="4"/>
  <c r="N45" i="4"/>
  <c r="L45" i="18"/>
  <c r="N45" i="18"/>
  <c r="N46" i="4"/>
  <c r="L46" i="4"/>
  <c r="N50" i="3"/>
  <c r="L50" i="3"/>
  <c r="N52" i="8"/>
  <c r="L52" i="8"/>
  <c r="L44" i="5"/>
  <c r="N44" i="5"/>
  <c r="N44" i="2"/>
  <c r="L44" i="2"/>
  <c r="N47" i="4"/>
  <c r="L47" i="4"/>
  <c r="N47" i="8"/>
  <c r="L47" i="8"/>
  <c r="N52" i="7"/>
  <c r="L52" i="7"/>
  <c r="N51" i="18"/>
  <c r="L51" i="18"/>
  <c r="N44" i="11"/>
  <c r="L44" i="11"/>
  <c r="L44" i="16"/>
  <c r="N44" i="16"/>
  <c r="N44" i="26"/>
  <c r="L44" i="26"/>
  <c r="N44" i="42"/>
  <c r="L44" i="42"/>
  <c r="L48" i="4"/>
  <c r="N48" i="4"/>
  <c r="L44" i="41"/>
  <c r="N44" i="41"/>
  <c r="N48" i="37"/>
  <c r="L48" i="37"/>
  <c r="N48" i="16"/>
  <c r="L48" i="16"/>
  <c r="G41" i="8"/>
  <c r="F10" i="1" s="1"/>
  <c r="L49" i="26"/>
  <c r="N49" i="26"/>
  <c r="L44" i="40"/>
  <c r="N44" i="40"/>
  <c r="N49" i="8"/>
  <c r="L49" i="8"/>
  <c r="L44" i="7"/>
  <c r="N44" i="7"/>
  <c r="G41" i="16"/>
  <c r="F16" i="1" s="1"/>
  <c r="L44" i="29"/>
  <c r="N44" i="29"/>
  <c r="N44" i="3"/>
  <c r="L44" i="3"/>
  <c r="L51" i="8"/>
  <c r="N51" i="8"/>
  <c r="L52" i="18"/>
  <c r="N52" i="18"/>
  <c r="N48" i="3"/>
  <c r="L48" i="3"/>
  <c r="L46" i="18"/>
  <c r="N46" i="18"/>
  <c r="G41" i="4"/>
  <c r="F6" i="1" s="1"/>
  <c r="J44" i="4"/>
  <c r="P44" i="4" s="1"/>
  <c r="N44" i="37"/>
  <c r="L44" i="37"/>
  <c r="N49" i="16"/>
  <c r="L49" i="16"/>
  <c r="N45" i="7"/>
  <c r="L45" i="7"/>
  <c r="L49" i="18"/>
  <c r="N49" i="18"/>
  <c r="L45" i="3"/>
  <c r="N45" i="3"/>
  <c r="N51" i="41"/>
  <c r="L51" i="41"/>
  <c r="N50" i="8"/>
  <c r="L50" i="8"/>
  <c r="L44" i="39"/>
  <c r="N44" i="39"/>
  <c r="N49" i="4"/>
  <c r="L49" i="4"/>
  <c r="N44" i="8"/>
  <c r="L44" i="8"/>
  <c r="N52" i="4"/>
  <c r="L52" i="4"/>
  <c r="N50" i="18"/>
  <c r="L50" i="18"/>
  <c r="N44" i="19"/>
  <c r="L44" i="19"/>
  <c r="N44" i="4" l="1"/>
  <c r="L44" i="4"/>
  <c r="N44" i="18"/>
  <c r="L44" i="18"/>
</calcChain>
</file>

<file path=xl/sharedStrings.xml><?xml version="1.0" encoding="utf-8"?>
<sst xmlns="http://schemas.openxmlformats.org/spreadsheetml/2006/main" count="4572" uniqueCount="141">
  <si>
    <t>VALUTAZIONE</t>
  </si>
  <si>
    <t>SETTORE/AREA</t>
  </si>
  <si>
    <t>DESCRIZIONE PROCEDIMENTO/PROCESSO</t>
  </si>
  <si>
    <t>PROBABILITA'</t>
  </si>
  <si>
    <t>IMPATTO</t>
  </si>
  <si>
    <t>RISCHIO COMPLESSIVO</t>
  </si>
  <si>
    <t>MISURE</t>
  </si>
  <si>
    <t>GIUDIZIO SINTETICO</t>
  </si>
  <si>
    <t>DATI, EVIDENZE E MOTIVAZIONE DELLA MISURAZIONE APPLICATA</t>
  </si>
  <si>
    <t>Suddivisione del procedimento attribuendo lo svolgimento delle varie fasi a diversi soggetti con ruoli e responsabilità ben definiti</t>
  </si>
  <si>
    <t>le misure adottate sono buone e permettono di mantenere un buon controllo del rischio</t>
  </si>
  <si>
    <t>la procedura non ha margine di discrezionalità. Pertanto è indispensabile la separazione tra il  soggetto che la gestisce ed il responsabile che controlla e firma. La misurazione del rischio risulta sensibile per le caratteristiche del processo, ma la gestione del processo  garantisce un buon controllo del rischio.</t>
  </si>
  <si>
    <t>la procedura non ha  margine di discrezionalità. Pertanto è indispensabile la separazione tra il soggetto che la gestisce ed il responsabile che controlla e firma. La misurazione del rischio risulta sensibile per le caratteristiche del processo, ma la gestione del processo  garantisce un buon controllo del rischio.</t>
  </si>
  <si>
    <t xml:space="preserve">Rotazione del personale nella gestione dei procedimenti </t>
  </si>
  <si>
    <t>La mancanza di rilievi e reclami nell'evasione delle pratiche denota gestione della procedura.</t>
  </si>
  <si>
    <t>E' prevista la presenza di più incaricati, anche se la responsabilità del procedimento è affidata ad un unico
dipendente. E' prevista la compartecipazione di più Enti, Uffici e figure nonché di passaggi procedurali ed istituzionali (e pubblicazioni / osservazioni) che garantiscono imparzialità e trasparenza.</t>
  </si>
  <si>
    <t>la procedura non ha  margine di discrezionalità. Pertanto è indispensabile la separazione tra del soggetto che la gestisce ed il responsabile che controlla e firma. La misurazione del rischio risulta critica per le caratteristiche del processo, ma la gestione del processo  garantisce un buon controllo del rischio.</t>
  </si>
  <si>
    <t>Adozione di procedure automatica e secondo precise normative di legge, tempistiche prestabilite dalla legge.</t>
  </si>
  <si>
    <t>le misure adottate sono buon e permettono di mantenere un buon controllo del rischio</t>
  </si>
  <si>
    <t xml:space="preserve">La misurazione del rischio rIsulta media  per le caratteristiche della procedura, ma la gestione del processo  legata alla normativa,  tempistiche e suddivisione dei compiti tra enti , garantisce un buon controllo del rischio. </t>
  </si>
  <si>
    <t>la procedura non ha  margine di discrezionalità. Pertanto è indispensabile la separazione tra il soggetto che la gestisce ed il responsabile che controlla e firma. La misurazione del rischio risulta medio per le caratteristiche del processo, ma la gestione del processo  garantisce un buon controllo del rischio.</t>
  </si>
  <si>
    <t>Adozione di procedure automatica e secondo tempistiche prestabilite dalle richieste di controlli a soggetti  terzi preposti per legge alla loro effettuazione</t>
  </si>
  <si>
    <t>Condivisione del procedimento con più addetti degli uffici  Comunali e Ulss  e invio a tutte le parti interessate della lettera di avvio del procedimento.</t>
  </si>
  <si>
    <t>tipologia di pratica che viene valutata in collaborazione tra più Uffici e la Ulss. Pertanto la gestione del processo  garantisce un buon controllo del rischio.</t>
  </si>
  <si>
    <t>MAPPATURA PROCEDIMENTI - VALUTAZIONE DEL RISCHIO</t>
  </si>
  <si>
    <t xml:space="preserve">Procedimenti in materia di Permessi di costruire relativi a: Rilascio Permessi (art. 20 D.P.R. 380/2001 e s.m.i.) Rilascio Permessi in sostituzione della SCIA (art. 23 D.P.R. 380/2001 e s.m.i.)
</t>
  </si>
  <si>
    <t>Indicatore di probabilità</t>
  </si>
  <si>
    <t>LIVELLO</t>
  </si>
  <si>
    <t>Discrezionalità</t>
  </si>
  <si>
    <t>ALTO</t>
  </si>
  <si>
    <t>MEDIO</t>
  </si>
  <si>
    <t>BASSO</t>
  </si>
  <si>
    <t>Focalizza il grado di discrezionalità nelle attività svolte o negli atti prodotti; esprime l’entità del rischio in conseguenza delle responsabilità attribuite e della necessità di dare risposta immediata all’emergenza</t>
  </si>
  <si>
    <t>x</t>
  </si>
  <si>
    <t>Coerenza operativa</t>
  </si>
  <si>
    <t>Coerenza fra le prassi operative sviluppate dalle unità organizzative che svolgono il processo e gli strumenti normativi e di regolamentazione che disciplinano lo stesso</t>
  </si>
  <si>
    <r>
      <rPr>
        <b/>
        <sz val="10"/>
        <color indexed="56"/>
        <rFont val="Calibri"/>
        <family val="2"/>
      </rPr>
      <t>Rilevanza degli interessi “</t>
    </r>
    <r>
      <rPr>
        <b/>
        <i/>
        <sz val="10"/>
        <color indexed="56"/>
        <rFont val="Calibri"/>
        <family val="2"/>
      </rPr>
      <t>esterni</t>
    </r>
    <r>
      <rPr>
        <b/>
        <sz val="10"/>
        <color indexed="56"/>
        <rFont val="Calibri"/>
        <family val="2"/>
      </rPr>
      <t>”</t>
    </r>
  </si>
  <si>
    <t>quantificati in termini di entità del beneficio economico e non, ottenibile dai soggetti destinatari del processo</t>
  </si>
  <si>
    <t>Livello di opacità del processo</t>
  </si>
  <si>
    <t>misurato attraverso solleciti scritti da parte del RPCT per la pubblicazione dei dati, le richieste di accesso civico “semplice” e/o “generalizzato”, gli eventuali rilievi da parte dell’organismo di vigilanza in sede di attestazione annuale del rispetto degli obblighi di trasparenza</t>
  </si>
  <si>
    <r>
      <rPr>
        <b/>
        <sz val="10"/>
        <color indexed="56"/>
        <rFont val="Calibri"/>
        <family val="2"/>
      </rPr>
      <t>Presenza di “</t>
    </r>
    <r>
      <rPr>
        <b/>
        <i/>
        <sz val="10"/>
        <color indexed="56"/>
        <rFont val="Calibri"/>
        <family val="2"/>
      </rPr>
      <t>eventi sentinella</t>
    </r>
    <r>
      <rPr>
        <b/>
        <sz val="10"/>
        <color indexed="56"/>
        <rFont val="Calibri"/>
        <family val="2"/>
      </rPr>
      <t>”</t>
    </r>
  </si>
  <si>
    <t>per il processo, ovvero procedimenti avviati dall’autorità giudiziaria o contabile o ricorsi amministrativi nei confronti dell’Ente o procedimenti disciplinari avviati nei confronti dei dipendenti impiegati sul processo in esame</t>
  </si>
  <si>
    <t>Livello di attuazione delle misure di prevenzione sia generali sia specifiche previste dal PTPCT per il processo/attività</t>
  </si>
  <si>
    <t>desunte dai monitoraggi effettuati dai responsabili</t>
  </si>
  <si>
    <t>Segnalazioni, reclami</t>
  </si>
  <si>
    <t>pervenuti con riferimento al processo in oggetto, intese come qualsiasi informazione pervenuta a mezzo e-mail, telefono, ovvero reclami o risultati di indagini di customer satisfaction, avente ad oggetto episodi di abuso, illecito, mancato rispetto delle procedure, condotta non etica, corruzione vera e propria, cattiva gestione, scarsa qualità del servizi</t>
  </si>
  <si>
    <t>Presenza di gravi rilievi a seguito dei controlli interni di regolarità amministrativa o di verifica</t>
  </si>
  <si>
    <r>
      <rPr>
        <sz val="10"/>
        <color indexed="8"/>
        <rFont val="Calibri"/>
        <family val="2"/>
      </rPr>
      <t>(</t>
    </r>
    <r>
      <rPr>
        <i/>
        <sz val="10"/>
        <color indexed="8"/>
        <rFont val="Calibri"/>
        <family val="2"/>
      </rPr>
      <t>ex</t>
    </r>
    <r>
      <rPr>
        <sz val="10"/>
        <color indexed="8"/>
        <rFont val="Calibri"/>
        <family val="2"/>
      </rPr>
      <t xml:space="preserve"> art. 147-bis, c. 2, TUEL), tali da richiedere annullamento in autotutela, revoca di provvedimenti adottati, ecc.</t>
    </r>
  </si>
  <si>
    <t>Capacità dell’Ente di far fronte alle proprie carenze organizzative nei ruoli di responsabilità</t>
  </si>
  <si>
    <r>
      <rPr>
        <sz val="10"/>
        <color indexed="8"/>
        <rFont val="Calibri"/>
        <family val="2"/>
      </rPr>
      <t>(Dirigenti, PO) attraverso l’acquisizione delle corrispondenti figure apicali anziché l’affidamento di interim</t>
    </r>
    <r>
      <rPr>
        <sz val="10"/>
        <color indexed="56"/>
        <rFont val="Calibri"/>
        <family val="2"/>
      </rPr>
      <t xml:space="preserve"> </t>
    </r>
  </si>
  <si>
    <t>valutazione di probabilità              Nr.</t>
  </si>
  <si>
    <t>OK</t>
  </si>
  <si>
    <t>Indicatore di impatto</t>
  </si>
  <si>
    <t>Impatto sull’immagine dell’Ente</t>
  </si>
  <si>
    <t>misurato attraverso il numero di articoli di giornale pubblicati sulla stampa locale o nazionale o dal numero di servizi radio-televisivi trasmessi, che hanno riguardato episodi di cattiva amministrazione, scarsa qualità dei servizi o corruzione</t>
  </si>
  <si>
    <t>Impatto in termini di contenzioso</t>
  </si>
  <si>
    <t>in termini di contenzioso, inteso come i costi economici e/o organizzativi sostenuti per il trattamento del contenzioso dall’Amministrazione</t>
  </si>
  <si>
    <t>Impatto organizzativo e/o sulla continuità del servizio</t>
  </si>
  <si>
    <t>inteso come l’effetto che il verificarsi di uno o più eventi rischiosi inerenti il processo può comportare nel normale svolgimento delle attività dell’Ente</t>
  </si>
  <si>
    <t>Danno generato</t>
  </si>
  <si>
    <r>
      <rPr>
        <sz val="10"/>
        <color indexed="8"/>
        <rFont val="Calibri"/>
        <family val="2"/>
      </rPr>
      <t xml:space="preserve">a seguito di irregolarità riscontrate da organismi interni di controllo (controlli interni, controllo di gestione, </t>
    </r>
    <r>
      <rPr>
        <i/>
        <sz val="10"/>
        <color indexed="8"/>
        <rFont val="Calibri"/>
        <family val="2"/>
      </rPr>
      <t>audit</t>
    </r>
    <r>
      <rPr>
        <sz val="10"/>
        <color indexed="8"/>
        <rFont val="Calibri"/>
        <family val="2"/>
      </rPr>
      <t>) o autorità esterne (Corte dei Conti, Autorità Giudiziaria, Autorità Amministrativa)</t>
    </r>
  </si>
  <si>
    <t>valutazione di impatto         Nr.</t>
  </si>
  <si>
    <t>VALUTAZIONE COMPLESSIVA</t>
  </si>
  <si>
    <t>tot</t>
  </si>
  <si>
    <t>VALUTAZIONE COMPLESSIVA DEL RISCHIO</t>
  </si>
  <si>
    <t>Valutazione complessiva del rischio</t>
  </si>
  <si>
    <t>PROB</t>
  </si>
  <si>
    <t>IMP</t>
  </si>
  <si>
    <t>RISCHIO</t>
  </si>
  <si>
    <t>probabilità</t>
  </si>
  <si>
    <t>impatto</t>
  </si>
  <si>
    <t>livello di rischio</t>
  </si>
  <si>
    <t xml:space="preserve">alto </t>
  </si>
  <si>
    <t>alto</t>
  </si>
  <si>
    <t>CRITICO</t>
  </si>
  <si>
    <t>medio</t>
  </si>
  <si>
    <t>critico</t>
  </si>
  <si>
    <t xml:space="preserve">basso </t>
  </si>
  <si>
    <t>basso</t>
  </si>
  <si>
    <t>MINIMO</t>
  </si>
  <si>
    <t>minimo</t>
  </si>
  <si>
    <t>PROVE VALORI</t>
  </si>
  <si>
    <t>MAX</t>
  </si>
  <si>
    <t>MEDI</t>
  </si>
  <si>
    <t>MIN</t>
  </si>
  <si>
    <t>VALUTAZIONE COMPLESSIVA PROBABILITA'</t>
  </si>
  <si>
    <t xml:space="preserve">ALTO DA </t>
  </si>
  <si>
    <t>A</t>
  </si>
  <si>
    <t xml:space="preserve">MEDIO DA </t>
  </si>
  <si>
    <t xml:space="preserve">BASSO DA </t>
  </si>
  <si>
    <t>VALUTAZIONE COMPLESSIVA IMPATTO</t>
  </si>
  <si>
    <t>ABUSI EDILIZI</t>
  </si>
  <si>
    <t>X</t>
  </si>
  <si>
    <t>SCIA</t>
  </si>
  <si>
    <t>ACCESSO ATTI</t>
  </si>
  <si>
    <t>Strumenti Urbanistici attuativi relativi a formazione, approvazione e gestione dei:
Programmi integrati e varianti relative Programmi di recupero urbano e varianti relative ecc</t>
  </si>
  <si>
    <t>Definizione e quantificazion e sanzioni (oneri di urbanizzazion
e, monetizzazion e parcheggi, relativi a Permessi di costruire,S.C.I.A. e Attivita
Edilizia Libera in sanatoria)</t>
  </si>
  <si>
    <t>Rimborso contributo di costruzione</t>
  </si>
  <si>
    <t>Controllo idoneità alloggiativa</t>
  </si>
  <si>
    <t>SUAP: Rilascio permessi di costruire relativi alle attivita industriali, artigianali, commerciali agricole, bancarie e alberghiere</t>
  </si>
  <si>
    <t>Rilascio Permessi di costruire in sanatoria (D.L. 380/2001 art.36)
con: istruttoria, verifiche, sopralluoghi, Verbali di accertamento edilizio, archivio,
richiesta integrazioni e istruttoria elaborati integratit</t>
  </si>
  <si>
    <t>Procedura di svincolo fideiussioni relative a scomputo oneri</t>
  </si>
  <si>
    <t xml:space="preserve"> procedure standard per i controlli - e analisi degli esposti (presunto abuso)</t>
  </si>
  <si>
    <t>le misure risultano sufficienti per mantenere il controllo del rischio</t>
  </si>
  <si>
    <t>ORDINE CRONOLOGICO/SOPRALLUOGO</t>
  </si>
  <si>
    <t>gli Enti interlocutori vengono trattati con imparzialità</t>
  </si>
  <si>
    <t>ORDINE CRONOLOGICO/PARERE VIGILI</t>
  </si>
  <si>
    <t>la procedura viene richiamata a seguito di lavori programmati e non presenta margini di discrezionalità.</t>
  </si>
  <si>
    <t>la procedura è attivata su istanza di parte e le misure sono buone per l'eliminzaione del rischio</t>
  </si>
  <si>
    <t>ORDINE CRONOLOGICO/APPLICAZIONE PIANO ESISTENTE</t>
  </si>
  <si>
    <t>ISTRUTTORIA/CONTROLLO LAVORI</t>
  </si>
  <si>
    <t>l'attività viene svolta internamente nel caso di importi modesti, è affidata a soggetto esterno nel caso di importi rilevanti.</t>
  </si>
  <si>
    <t>ORDINE CRONOLOGICO/SIT</t>
  </si>
  <si>
    <t>i supporti informatici aiutano l'istruttore nel processo di verifica.</t>
  </si>
  <si>
    <t>NORMATIVA/PROGRAMMAZIONE</t>
  </si>
  <si>
    <t>i processi seguono le normative vigenti, le misure applicate risultano sufficenti.</t>
  </si>
  <si>
    <t>ORDINE CRONOLOGICO/NORMATIVA</t>
  </si>
  <si>
    <t>l'attività viene svolta previo controllo lavori e istruttoria.</t>
  </si>
  <si>
    <t>ISTRUTTORIA/NORMATIVA</t>
  </si>
  <si>
    <t>il processo risulta inserito nelle procedure normative e presenta rischio minimo.</t>
  </si>
  <si>
    <r>
      <t>Rilevanza degli interessi “</t>
    </r>
    <r>
      <rPr>
        <b/>
        <i/>
        <sz val="10"/>
        <color indexed="56"/>
        <rFont val="Calibri"/>
        <family val="2"/>
      </rPr>
      <t>esterni</t>
    </r>
    <r>
      <rPr>
        <b/>
        <sz val="10"/>
        <color indexed="56"/>
        <rFont val="Calibri"/>
        <family val="2"/>
      </rPr>
      <t>”</t>
    </r>
  </si>
  <si>
    <r>
      <t>Presenza di “</t>
    </r>
    <r>
      <rPr>
        <b/>
        <i/>
        <sz val="10"/>
        <color indexed="56"/>
        <rFont val="Calibri"/>
        <family val="2"/>
      </rPr>
      <t>eventi sentinella</t>
    </r>
    <r>
      <rPr>
        <b/>
        <sz val="10"/>
        <color indexed="56"/>
        <rFont val="Calibri"/>
        <family val="2"/>
      </rPr>
      <t>”</t>
    </r>
  </si>
  <si>
    <r>
      <t>(</t>
    </r>
    <r>
      <rPr>
        <i/>
        <sz val="10"/>
        <color indexed="8"/>
        <rFont val="Calibri"/>
        <family val="2"/>
      </rPr>
      <t>ex</t>
    </r>
    <r>
      <rPr>
        <sz val="10"/>
        <color indexed="8"/>
        <rFont val="Calibri"/>
        <family val="2"/>
      </rPr>
      <t xml:space="preserve"> art. 147-bis, c. 2, TUEL), tali da richiedere annullamento in autotutela, revoca di provvedimenti adottati, ecc.</t>
    </r>
  </si>
  <si>
    <r>
      <t>(Dirigenti, PO) attraverso l’acquisizione delle corrispondenti figure apicali anziché l’affidamento di interim</t>
    </r>
    <r>
      <rPr>
        <sz val="10"/>
        <color indexed="56"/>
        <rFont val="Calibri"/>
        <family val="2"/>
      </rPr>
      <t xml:space="preserve"> </t>
    </r>
  </si>
  <si>
    <r>
      <t xml:space="preserve">a seguito di irregolarità riscontrate da organismi interni di controllo (controlli interni, controllo di gestione, </t>
    </r>
    <r>
      <rPr>
        <i/>
        <sz val="10"/>
        <color indexed="8"/>
        <rFont val="Calibri"/>
        <family val="2"/>
      </rPr>
      <t>audit</t>
    </r>
    <r>
      <rPr>
        <sz val="10"/>
        <color indexed="8"/>
        <rFont val="Calibri"/>
        <family val="2"/>
      </rPr>
      <t>) o autorità esterne (Corte dei Conti, Autorità Giudiziaria, Autorità Amministrativa)</t>
    </r>
  </si>
  <si>
    <t>parere manomissione suolo pubblico</t>
  </si>
  <si>
    <t>ORDINANZE VIABILISTICHE TEMPORANEE PER LAVORI</t>
  </si>
  <si>
    <t>TRASFORMAZIONE IN DIRITTO DI PROPRIETA' AREE PEEP IN DIRITTO DI SUPERFICIE</t>
  </si>
  <si>
    <t>Approvazione atti collaudo o certificato regolare esecuzione opere di urbanizzazione</t>
  </si>
  <si>
    <t>PARERE DI COMPATIBILITA' URBANISTICA</t>
  </si>
  <si>
    <t>PIANO REGOLATORE COMUNALE, AGGIORNAMENTI E VARIANTI</t>
  </si>
  <si>
    <t>PIANO URBANISTICO ATTUATIVO E VARIANTI ALLO STESSO</t>
  </si>
  <si>
    <t>Approvazione collaudo strumenti attuativi</t>
  </si>
  <si>
    <t>Acquisizione aree o servitù di passaggio strumenti attuativi</t>
  </si>
  <si>
    <t xml:space="preserve">DATA COMPILAZIONE: </t>
  </si>
  <si>
    <t xml:space="preserve">NR. SCHEDE COMPILATE: </t>
  </si>
  <si>
    <t>CILA  - ATT. EDILIZIA LIBERA</t>
  </si>
  <si>
    <t>Rilascio autorizzazioni ambientali (installazione antenne, fognature, deroghe inquinamento acustico)</t>
  </si>
  <si>
    <t>SERVIZIO TECNICO</t>
  </si>
  <si>
    <t>Allegato b)        RIEPILOGO MISURAZIONE DEL LIVELLO DI ESPOSIZIONE AL RISCHIO E FORMULAZIONE GIUDIZIO SINTETICO</t>
  </si>
  <si>
    <t>Interventi in edifici privati con problematiche igienico- sanitarie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</si>
</sst>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 x14ac:knownFonts="1">
    <font>
      <sz val="11"/>
      <color rgb="FF000000"/>
      <name val="Calibri"/>
      <family val="2"/>
    </font>
    <font>
      <sz val="10"/>
      <color indexed="8"/>
      <name val="Calibri"/>
      <family val="2"/>
    </font>
    <font>
      <b/>
      <sz val="10"/>
      <color indexed="56"/>
      <name val="Calibri"/>
      <family val="2"/>
    </font>
    <font>
      <b/>
      <i/>
      <sz val="10"/>
      <color indexed="56"/>
      <name val="Calibri"/>
      <family val="2"/>
    </font>
    <font>
      <i/>
      <sz val="10"/>
      <color indexed="8"/>
      <name val="Calibri"/>
      <family val="2"/>
    </font>
    <font>
      <sz val="10"/>
      <color indexed="56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b/>
      <sz val="10"/>
      <color rgb="FFFFFFFF"/>
      <name val="Calibri"/>
      <family val="2"/>
    </font>
    <font>
      <b/>
      <sz val="11"/>
      <color rgb="FF003366"/>
      <name val="Calibri"/>
      <family val="2"/>
    </font>
    <font>
      <b/>
      <sz val="9"/>
      <color rgb="FF003366"/>
      <name val="Calibri"/>
      <family val="2"/>
    </font>
    <font>
      <b/>
      <sz val="10"/>
      <color rgb="FF003366"/>
      <name val="Calibri"/>
      <family val="2"/>
    </font>
    <font>
      <b/>
      <sz val="16"/>
      <color rgb="FF000000"/>
      <name val="Calibri"/>
      <family val="2"/>
    </font>
    <font>
      <b/>
      <sz val="12"/>
      <color rgb="FF000000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Times New Roman"/>
      <family val="1"/>
    </font>
    <font>
      <sz val="10"/>
      <color rgb="FFFFFFFF"/>
      <name val="Times New Roman"/>
      <family val="1"/>
    </font>
    <font>
      <sz val="10"/>
      <color rgb="FFFFFFFF"/>
      <name val="Wingdings"/>
      <charset val="2"/>
    </font>
    <font>
      <sz val="10"/>
      <color rgb="FF000000"/>
      <name val="Wingdings"/>
      <charset val="2"/>
    </font>
    <font>
      <b/>
      <sz val="14"/>
      <color rgb="FFFF0000"/>
      <name val="Calibri"/>
      <family val="2"/>
    </font>
    <font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0"/>
      <color rgb="FF002060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Times New Roman"/>
      <family val="1"/>
    </font>
    <font>
      <sz val="10"/>
      <color theme="1"/>
      <name val="Wingdings"/>
      <charset val="2"/>
    </font>
    <font>
      <sz val="10"/>
      <color rgb="FFFF0000"/>
      <name val="Calibri"/>
      <family val="2"/>
    </font>
    <font>
      <sz val="11"/>
      <color rgb="FFFF0000"/>
      <name val="Calibri"/>
      <family val="2"/>
    </font>
    <font>
      <b/>
      <sz val="11"/>
      <color rgb="FFFFFFFF"/>
      <name val="Calibri"/>
      <family val="2"/>
    </font>
    <font>
      <b/>
      <sz val="10"/>
      <color rgb="FF000000"/>
      <name val="Times New Roman"/>
      <family val="1"/>
    </font>
  </fonts>
  <fills count="31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333399"/>
        <bgColor rgb="FF003366"/>
      </patternFill>
    </fill>
    <fill>
      <patternFill patternType="solid">
        <fgColor rgb="FFFFFF99"/>
        <bgColor rgb="FFFFFFCC"/>
      </patternFill>
    </fill>
    <fill>
      <patternFill patternType="solid">
        <fgColor rgb="FFCCCCFF"/>
        <bgColor rgb="FFC0C0C0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008000"/>
        <bgColor rgb="FF008080"/>
      </patternFill>
    </fill>
    <fill>
      <patternFill patternType="solid">
        <fgColor rgb="FF993300"/>
        <bgColor rgb="FF993366"/>
      </patternFill>
    </fill>
    <fill>
      <patternFill patternType="solid">
        <fgColor rgb="FF00FF00"/>
        <bgColor rgb="FF33CCCC"/>
      </patternFill>
    </fill>
    <fill>
      <patternFill patternType="solid">
        <fgColor rgb="FFFF8080"/>
        <bgColor rgb="FFFF99CC"/>
      </patternFill>
    </fill>
    <fill>
      <patternFill patternType="solid">
        <fgColor rgb="FFFF0000"/>
        <bgColor rgb="FF993300"/>
      </patternFill>
    </fill>
    <fill>
      <patternFill patternType="solid">
        <fgColor rgb="FFFF6600"/>
        <bgColor rgb="FFFF9900"/>
      </patternFill>
    </fill>
    <fill>
      <patternFill patternType="solid">
        <fgColor rgb="FFFFCC00"/>
        <bgColor rgb="FFFFFF00"/>
      </patternFill>
    </fill>
    <fill>
      <patternFill patternType="solid">
        <fgColor rgb="FFFFFF66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84806"/>
        <bgColor indexed="64"/>
      </patternFill>
    </fill>
    <fill>
      <patternFill patternType="solid">
        <fgColor rgb="FFE36C0A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6" fillId="0" borderId="0"/>
  </cellStyleXfs>
  <cellXfs count="177">
    <xf numFmtId="0" fontId="0" fillId="0" borderId="0" xfId="0"/>
    <xf numFmtId="0" fontId="9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wrapText="1"/>
    </xf>
    <xf numFmtId="0" fontId="10" fillId="2" borderId="0" xfId="0" applyFont="1" applyFill="1" applyAlignment="1">
      <alignment wrapText="1"/>
    </xf>
    <xf numFmtId="0" fontId="11" fillId="0" borderId="0" xfId="0" applyFont="1" applyAlignment="1">
      <alignment horizontal="center" vertical="center" wrapText="1"/>
    </xf>
    <xf numFmtId="0" fontId="12" fillId="3" borderId="19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vertical="center" wrapText="1"/>
    </xf>
    <xf numFmtId="0" fontId="11" fillId="0" borderId="0" xfId="0" applyFont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0" fillId="0" borderId="0" xfId="0" applyFont="1" applyAlignment="1">
      <alignment horizontal="right"/>
    </xf>
    <xf numFmtId="49" fontId="13" fillId="4" borderId="0" xfId="0" applyNumberFormat="1" applyFont="1" applyFill="1"/>
    <xf numFmtId="49" fontId="14" fillId="4" borderId="0" xfId="0" applyNumberFormat="1" applyFont="1" applyFill="1" applyAlignment="1">
      <alignment horizontal="left" wrapText="1"/>
    </xf>
    <xf numFmtId="49" fontId="13" fillId="4" borderId="0" xfId="0" applyNumberFormat="1" applyFont="1" applyFill="1" applyAlignment="1">
      <alignment wrapText="1"/>
    </xf>
    <xf numFmtId="0" fontId="15" fillId="5" borderId="6" xfId="0" applyFont="1" applyFill="1" applyBorder="1" applyAlignment="1">
      <alignment horizontal="justify" wrapText="1"/>
    </xf>
    <xf numFmtId="0" fontId="15" fillId="5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justify" wrapText="1"/>
    </xf>
    <xf numFmtId="0" fontId="16" fillId="6" borderId="6" xfId="0" applyFont="1" applyFill="1" applyBorder="1" applyAlignment="1">
      <alignment horizontal="center" vertical="center"/>
    </xf>
    <xf numFmtId="0" fontId="9" fillId="7" borderId="0" xfId="0" applyFont="1" applyFill="1"/>
    <xf numFmtId="0" fontId="10" fillId="0" borderId="0" xfId="0" applyFont="1"/>
    <xf numFmtId="0" fontId="16" fillId="6" borderId="7" xfId="0" applyFont="1" applyFill="1" applyBorder="1" applyAlignment="1">
      <alignment horizontal="center" vertical="center"/>
    </xf>
    <xf numFmtId="0" fontId="12" fillId="8" borderId="6" xfId="0" applyFont="1" applyFill="1" applyBorder="1" applyAlignment="1">
      <alignment horizontal="center" vertical="top" wrapText="1"/>
    </xf>
    <xf numFmtId="0" fontId="12" fillId="8" borderId="6" xfId="0" applyFont="1" applyFill="1" applyBorder="1" applyAlignment="1">
      <alignment horizontal="right" vertical="top" wrapText="1"/>
    </xf>
    <xf numFmtId="0" fontId="9" fillId="0" borderId="6" xfId="0" applyFont="1" applyBorder="1"/>
    <xf numFmtId="0" fontId="15" fillId="5" borderId="8" xfId="0" applyFont="1" applyFill="1" applyBorder="1" applyAlignment="1">
      <alignment horizontal="justify" wrapText="1"/>
    </xf>
    <xf numFmtId="0" fontId="15" fillId="5" borderId="9" xfId="0" applyFont="1" applyFill="1" applyBorder="1" applyAlignment="1">
      <alignment horizontal="justify" wrapText="1"/>
    </xf>
    <xf numFmtId="0" fontId="9" fillId="0" borderId="10" xfId="0" applyFont="1" applyBorder="1" applyAlignment="1">
      <alignment wrapText="1"/>
    </xf>
    <xf numFmtId="0" fontId="9" fillId="0" borderId="0" xfId="0" applyFont="1" applyAlignment="1">
      <alignment horizontal="justify" wrapText="1"/>
    </xf>
    <xf numFmtId="0" fontId="9" fillId="0" borderId="11" xfId="0" applyFont="1" applyBorder="1" applyAlignment="1">
      <alignment horizontal="justify" wrapText="1"/>
    </xf>
    <xf numFmtId="0" fontId="12" fillId="9" borderId="6" xfId="0" applyFont="1" applyFill="1" applyBorder="1" applyAlignment="1">
      <alignment horizontal="center" vertical="top" wrapText="1"/>
    </xf>
    <xf numFmtId="0" fontId="12" fillId="9" borderId="6" xfId="0" applyFont="1" applyFill="1" applyBorder="1" applyAlignment="1">
      <alignment horizontal="right" vertical="top" wrapText="1"/>
    </xf>
    <xf numFmtId="0" fontId="17" fillId="0" borderId="0" xfId="0" applyFont="1" applyAlignment="1">
      <alignment horizontal="right"/>
    </xf>
    <xf numFmtId="0" fontId="11" fillId="10" borderId="0" xfId="0" applyFont="1" applyFill="1" applyAlignment="1">
      <alignment horizontal="right"/>
    </xf>
    <xf numFmtId="0" fontId="11" fillId="10" borderId="0" xfId="0" applyFont="1" applyFill="1"/>
    <xf numFmtId="0" fontId="18" fillId="10" borderId="0" xfId="0" applyFont="1" applyFill="1"/>
    <xf numFmtId="0" fontId="11" fillId="11" borderId="0" xfId="0" applyFont="1" applyFill="1" applyAlignment="1">
      <alignment horizontal="right"/>
    </xf>
    <xf numFmtId="0" fontId="11" fillId="11" borderId="0" xfId="0" applyFont="1" applyFill="1"/>
    <xf numFmtId="0" fontId="18" fillId="11" borderId="0" xfId="0" applyFont="1" applyFill="1"/>
    <xf numFmtId="0" fontId="17" fillId="7" borderId="0" xfId="0" applyFont="1" applyFill="1" applyAlignment="1">
      <alignment horizontal="right"/>
    </xf>
    <xf numFmtId="0" fontId="17" fillId="7" borderId="0" xfId="0" applyFont="1" applyFill="1"/>
    <xf numFmtId="0" fontId="9" fillId="2" borderId="0" xfId="0" applyFont="1" applyFill="1"/>
    <xf numFmtId="0" fontId="19" fillId="7" borderId="12" xfId="0" applyFont="1" applyFill="1" applyBorder="1" applyAlignment="1">
      <alignment horizontal="justify" vertical="top" wrapText="1"/>
    </xf>
    <xf numFmtId="0" fontId="19" fillId="7" borderId="13" xfId="0" applyFont="1" applyFill="1" applyBorder="1" applyAlignment="1">
      <alignment horizontal="justify" vertical="top" wrapText="1"/>
    </xf>
    <xf numFmtId="0" fontId="19" fillId="7" borderId="14" xfId="0" applyFont="1" applyFill="1" applyBorder="1" applyAlignment="1">
      <alignment horizontal="justify" vertical="top" wrapText="1"/>
    </xf>
    <xf numFmtId="0" fontId="20" fillId="12" borderId="10" xfId="0" applyFont="1" applyFill="1" applyBorder="1" applyAlignment="1">
      <alignment horizontal="justify" vertical="top" wrapText="1"/>
    </xf>
    <xf numFmtId="0" fontId="21" fillId="12" borderId="11" xfId="0" applyFont="1" applyFill="1" applyBorder="1" applyAlignment="1">
      <alignment horizontal="justify" vertical="top" wrapText="1"/>
    </xf>
    <xf numFmtId="0" fontId="20" fillId="12" borderId="11" xfId="0" applyFont="1" applyFill="1" applyBorder="1" applyAlignment="1">
      <alignment horizontal="justify" vertical="top" wrapText="1"/>
    </xf>
    <xf numFmtId="0" fontId="20" fillId="9" borderId="10" xfId="0" applyFont="1" applyFill="1" applyBorder="1" applyAlignment="1">
      <alignment horizontal="justify" vertical="top" wrapText="1"/>
    </xf>
    <xf numFmtId="0" fontId="21" fillId="9" borderId="11" xfId="0" applyFont="1" applyFill="1" applyBorder="1" applyAlignment="1">
      <alignment horizontal="justify" vertical="top" wrapText="1"/>
    </xf>
    <xf numFmtId="0" fontId="20" fillId="9" borderId="11" xfId="0" applyFont="1" applyFill="1" applyBorder="1" applyAlignment="1">
      <alignment horizontal="justify" vertical="top" wrapText="1"/>
    </xf>
    <xf numFmtId="0" fontId="20" fillId="13" borderId="10" xfId="0" applyFont="1" applyFill="1" applyBorder="1" applyAlignment="1">
      <alignment horizontal="justify" vertical="top" wrapText="1"/>
    </xf>
    <xf numFmtId="0" fontId="21" fillId="13" borderId="11" xfId="0" applyFont="1" applyFill="1" applyBorder="1" applyAlignment="1">
      <alignment horizontal="justify" vertical="top" wrapText="1"/>
    </xf>
    <xf numFmtId="0" fontId="20" fillId="13" borderId="11" xfId="0" applyFont="1" applyFill="1" applyBorder="1" applyAlignment="1">
      <alignment horizontal="justify" vertical="top" wrapText="1"/>
    </xf>
    <xf numFmtId="0" fontId="19" fillId="2" borderId="10" xfId="0" applyFont="1" applyFill="1" applyBorder="1" applyAlignment="1">
      <alignment horizontal="justify" vertical="top" wrapText="1"/>
    </xf>
    <xf numFmtId="0" fontId="22" fillId="2" borderId="11" xfId="0" applyFont="1" applyFill="1" applyBorder="1" applyAlignment="1">
      <alignment horizontal="justify" vertical="top" wrapText="1"/>
    </xf>
    <xf numFmtId="0" fontId="19" fillId="2" borderId="11" xfId="0" applyFont="1" applyFill="1" applyBorder="1" applyAlignment="1">
      <alignment horizontal="justify" vertical="top" wrapText="1"/>
    </xf>
    <xf numFmtId="0" fontId="19" fillId="8" borderId="10" xfId="0" applyFont="1" applyFill="1" applyBorder="1" applyAlignment="1">
      <alignment horizontal="justify" vertical="top" wrapText="1"/>
    </xf>
    <xf numFmtId="0" fontId="21" fillId="8" borderId="11" xfId="0" applyFont="1" applyFill="1" applyBorder="1" applyAlignment="1">
      <alignment horizontal="justify" vertical="top" wrapText="1"/>
    </xf>
    <xf numFmtId="0" fontId="19" fillId="8" borderId="11" xfId="0" applyFont="1" applyFill="1" applyBorder="1" applyAlignment="1">
      <alignment horizontal="justify" vertical="top" wrapText="1"/>
    </xf>
    <xf numFmtId="0" fontId="9" fillId="0" borderId="0" xfId="0" applyFont="1" applyAlignment="1">
      <alignment horizontal="right"/>
    </xf>
    <xf numFmtId="0" fontId="11" fillId="14" borderId="0" xfId="0" applyFont="1" applyFill="1" applyAlignment="1">
      <alignment horizontal="center"/>
    </xf>
    <xf numFmtId="0" fontId="11" fillId="0" borderId="0" xfId="0" applyFont="1"/>
    <xf numFmtId="0" fontId="9" fillId="6" borderId="6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9" fillId="0" borderId="6" xfId="0" applyFont="1" applyBorder="1" applyAlignment="1">
      <alignment horizontal="right"/>
    </xf>
    <xf numFmtId="0" fontId="9" fillId="0" borderId="6" xfId="0" applyFont="1" applyBorder="1" applyAlignment="1">
      <alignment horizontal="center"/>
    </xf>
    <xf numFmtId="0" fontId="9" fillId="14" borderId="6" xfId="0" applyFont="1" applyFill="1" applyBorder="1" applyAlignment="1">
      <alignment horizontal="center"/>
    </xf>
    <xf numFmtId="49" fontId="13" fillId="4" borderId="0" xfId="0" applyNumberFormat="1" applyFont="1" applyFill="1" applyAlignment="1">
      <alignment horizontal="left" wrapText="1"/>
    </xf>
    <xf numFmtId="0" fontId="23" fillId="0" borderId="0" xfId="0" applyFont="1"/>
    <xf numFmtId="0" fontId="24" fillId="0" borderId="0" xfId="1" applyFont="1"/>
    <xf numFmtId="0" fontId="8" fillId="0" borderId="0" xfId="1" applyFont="1" applyAlignment="1">
      <alignment horizontal="right"/>
    </xf>
    <xf numFmtId="49" fontId="7" fillId="15" borderId="0" xfId="1" applyNumberFormat="1" applyFont="1" applyFill="1"/>
    <xf numFmtId="49" fontId="7" fillId="15" borderId="0" xfId="1" applyNumberFormat="1" applyFont="1" applyFill="1" applyAlignment="1">
      <alignment wrapText="1"/>
    </xf>
    <xf numFmtId="0" fontId="25" fillId="16" borderId="6" xfId="1" applyFont="1" applyFill="1" applyBorder="1" applyAlignment="1">
      <alignment horizontal="justify" wrapText="1"/>
    </xf>
    <xf numFmtId="0" fontId="25" fillId="16" borderId="6" xfId="1" applyFont="1" applyFill="1" applyBorder="1" applyAlignment="1">
      <alignment horizontal="center" vertical="center" wrapText="1"/>
    </xf>
    <xf numFmtId="0" fontId="24" fillId="0" borderId="6" xfId="1" applyFont="1" applyBorder="1" applyAlignment="1">
      <alignment wrapText="1"/>
    </xf>
    <xf numFmtId="0" fontId="24" fillId="0" borderId="6" xfId="1" applyFont="1" applyBorder="1" applyAlignment="1">
      <alignment horizontal="justify" wrapText="1"/>
    </xf>
    <xf numFmtId="0" fontId="26" fillId="17" borderId="6" xfId="1" applyFont="1" applyFill="1" applyBorder="1" applyAlignment="1">
      <alignment horizontal="center" vertical="center"/>
    </xf>
    <xf numFmtId="0" fontId="24" fillId="18" borderId="0" xfId="1" applyFont="1" applyFill="1"/>
    <xf numFmtId="0" fontId="8" fillId="0" borderId="0" xfId="1" applyFont="1"/>
    <xf numFmtId="0" fontId="26" fillId="17" borderId="7" xfId="1" applyFont="1" applyFill="1" applyBorder="1" applyAlignment="1">
      <alignment horizontal="center" vertical="center"/>
    </xf>
    <xf numFmtId="0" fontId="27" fillId="19" borderId="6" xfId="1" applyFont="1" applyFill="1" applyBorder="1" applyAlignment="1">
      <alignment horizontal="center" vertical="top" wrapText="1"/>
    </xf>
    <xf numFmtId="0" fontId="27" fillId="19" borderId="6" xfId="1" applyFont="1" applyFill="1" applyBorder="1" applyAlignment="1">
      <alignment horizontal="right" vertical="top" wrapText="1"/>
    </xf>
    <xf numFmtId="0" fontId="24" fillId="0" borderId="6" xfId="1" applyFont="1" applyBorder="1"/>
    <xf numFmtId="0" fontId="28" fillId="16" borderId="8" xfId="1" applyFont="1" applyFill="1" applyBorder="1" applyAlignment="1">
      <alignment horizontal="justify" wrapText="1"/>
    </xf>
    <xf numFmtId="0" fontId="28" fillId="16" borderId="9" xfId="1" applyFont="1" applyFill="1" applyBorder="1" applyAlignment="1">
      <alignment horizontal="justify" wrapText="1"/>
    </xf>
    <xf numFmtId="0" fontId="29" fillId="0" borderId="10" xfId="1" applyFont="1" applyBorder="1" applyAlignment="1">
      <alignment wrapText="1"/>
    </xf>
    <xf numFmtId="0" fontId="29" fillId="0" borderId="0" xfId="1" applyFont="1" applyAlignment="1">
      <alignment horizontal="justify" wrapText="1"/>
    </xf>
    <xf numFmtId="0" fontId="29" fillId="0" borderId="11" xfId="1" applyFont="1" applyBorder="1" applyAlignment="1">
      <alignment horizontal="justify" wrapText="1"/>
    </xf>
    <xf numFmtId="0" fontId="27" fillId="20" borderId="6" xfId="1" applyFont="1" applyFill="1" applyBorder="1" applyAlignment="1">
      <alignment horizontal="center" vertical="top" wrapText="1"/>
    </xf>
    <xf numFmtId="0" fontId="27" fillId="20" borderId="6" xfId="1" applyFont="1" applyFill="1" applyBorder="1" applyAlignment="1">
      <alignment horizontal="right" vertical="top" wrapText="1"/>
    </xf>
    <xf numFmtId="0" fontId="30" fillId="0" borderId="0" xfId="1" applyFont="1" applyAlignment="1">
      <alignment horizontal="right"/>
    </xf>
    <xf numFmtId="0" fontId="31" fillId="21" borderId="0" xfId="1" applyFont="1" applyFill="1" applyAlignment="1">
      <alignment horizontal="right"/>
    </xf>
    <xf numFmtId="0" fontId="31" fillId="21" borderId="0" xfId="1" applyFont="1" applyFill="1"/>
    <xf numFmtId="0" fontId="32" fillId="21" borderId="0" xfId="1" applyFont="1" applyFill="1"/>
    <xf numFmtId="0" fontId="31" fillId="22" borderId="0" xfId="1" applyFont="1" applyFill="1" applyAlignment="1">
      <alignment horizontal="right"/>
    </xf>
    <xf numFmtId="0" fontId="31" fillId="22" borderId="0" xfId="1" applyFont="1" applyFill="1"/>
    <xf numFmtId="0" fontId="32" fillId="22" borderId="0" xfId="1" applyFont="1" applyFill="1"/>
    <xf numFmtId="0" fontId="30" fillId="18" borderId="0" xfId="1" applyFont="1" applyFill="1" applyAlignment="1">
      <alignment horizontal="right"/>
    </xf>
    <xf numFmtId="0" fontId="30" fillId="18" borderId="0" xfId="1" applyFont="1" applyFill="1"/>
    <xf numFmtId="0" fontId="24" fillId="23" borderId="0" xfId="1" applyFont="1" applyFill="1"/>
    <xf numFmtId="0" fontId="19" fillId="24" borderId="21" xfId="1" applyFont="1" applyFill="1" applyBorder="1" applyAlignment="1">
      <alignment horizontal="justify" vertical="top" wrapText="1"/>
    </xf>
    <xf numFmtId="0" fontId="19" fillId="24" borderId="22" xfId="1" applyFont="1" applyFill="1" applyBorder="1" applyAlignment="1">
      <alignment horizontal="justify" vertical="top" wrapText="1"/>
    </xf>
    <xf numFmtId="0" fontId="19" fillId="24" borderId="23" xfId="1" applyFont="1" applyFill="1" applyBorder="1" applyAlignment="1">
      <alignment horizontal="justify" vertical="top" wrapText="1"/>
    </xf>
    <xf numFmtId="0" fontId="20" fillId="25" borderId="24" xfId="1" applyFont="1" applyFill="1" applyBorder="1" applyAlignment="1">
      <alignment horizontal="justify" vertical="top" wrapText="1"/>
    </xf>
    <xf numFmtId="0" fontId="21" fillId="25" borderId="25" xfId="1" applyFont="1" applyFill="1" applyBorder="1" applyAlignment="1">
      <alignment horizontal="justify" vertical="top" wrapText="1"/>
    </xf>
    <xf numFmtId="0" fontId="20" fillId="25" borderId="25" xfId="1" applyFont="1" applyFill="1" applyBorder="1" applyAlignment="1">
      <alignment horizontal="justify" vertical="top" wrapText="1"/>
    </xf>
    <xf numFmtId="0" fontId="20" fillId="26" borderId="24" xfId="1" applyFont="1" applyFill="1" applyBorder="1" applyAlignment="1">
      <alignment horizontal="justify" vertical="top" wrapText="1"/>
    </xf>
    <xf numFmtId="0" fontId="21" fillId="26" borderId="25" xfId="1" applyFont="1" applyFill="1" applyBorder="1" applyAlignment="1">
      <alignment horizontal="justify" vertical="top" wrapText="1"/>
    </xf>
    <xf numFmtId="0" fontId="20" fillId="26" borderId="25" xfId="1" applyFont="1" applyFill="1" applyBorder="1" applyAlignment="1">
      <alignment horizontal="justify" vertical="top" wrapText="1"/>
    </xf>
    <xf numFmtId="0" fontId="20" fillId="27" borderId="24" xfId="1" applyFont="1" applyFill="1" applyBorder="1" applyAlignment="1">
      <alignment horizontal="justify" vertical="top" wrapText="1"/>
    </xf>
    <xf numFmtId="0" fontId="21" fillId="27" borderId="25" xfId="1" applyFont="1" applyFill="1" applyBorder="1" applyAlignment="1">
      <alignment horizontal="justify" vertical="top" wrapText="1"/>
    </xf>
    <xf numFmtId="0" fontId="20" fillId="27" borderId="25" xfId="1" applyFont="1" applyFill="1" applyBorder="1" applyAlignment="1">
      <alignment horizontal="justify" vertical="top" wrapText="1"/>
    </xf>
    <xf numFmtId="0" fontId="33" fillId="23" borderId="24" xfId="1" applyFont="1" applyFill="1" applyBorder="1" applyAlignment="1">
      <alignment horizontal="justify" vertical="top" wrapText="1"/>
    </xf>
    <xf numFmtId="0" fontId="34" fillId="23" borderId="25" xfId="1" applyFont="1" applyFill="1" applyBorder="1" applyAlignment="1">
      <alignment horizontal="justify" vertical="top" wrapText="1"/>
    </xf>
    <xf numFmtId="0" fontId="33" fillId="23" borderId="25" xfId="1" applyFont="1" applyFill="1" applyBorder="1" applyAlignment="1">
      <alignment horizontal="justify" vertical="top" wrapText="1"/>
    </xf>
    <xf numFmtId="0" fontId="19" fillId="19" borderId="24" xfId="1" applyFont="1" applyFill="1" applyBorder="1" applyAlignment="1">
      <alignment horizontal="justify" vertical="top" wrapText="1"/>
    </xf>
    <xf numFmtId="0" fontId="21" fillId="19" borderId="25" xfId="1" applyFont="1" applyFill="1" applyBorder="1" applyAlignment="1">
      <alignment horizontal="justify" vertical="top" wrapText="1"/>
    </xf>
    <xf numFmtId="0" fontId="19" fillId="19" borderId="25" xfId="1" applyFont="1" applyFill="1" applyBorder="1" applyAlignment="1">
      <alignment horizontal="justify" vertical="top" wrapText="1"/>
    </xf>
    <xf numFmtId="0" fontId="24" fillId="0" borderId="0" xfId="1" applyFont="1" applyAlignment="1">
      <alignment horizontal="right"/>
    </xf>
    <xf numFmtId="0" fontId="31" fillId="28" borderId="0" xfId="1" applyFont="1" applyFill="1" applyAlignment="1">
      <alignment horizontal="center"/>
    </xf>
    <xf numFmtId="0" fontId="31" fillId="0" borderId="0" xfId="1" applyFont="1"/>
    <xf numFmtId="0" fontId="24" fillId="17" borderId="6" xfId="1" applyFont="1" applyFill="1" applyBorder="1" applyAlignment="1">
      <alignment horizontal="center"/>
    </xf>
    <xf numFmtId="0" fontId="24" fillId="0" borderId="0" xfId="1" applyFont="1" applyAlignment="1">
      <alignment horizontal="center"/>
    </xf>
    <xf numFmtId="0" fontId="31" fillId="0" borderId="0" xfId="1" applyFont="1" applyAlignment="1">
      <alignment horizontal="center"/>
    </xf>
    <xf numFmtId="0" fontId="31" fillId="0" borderId="0" xfId="1" applyFont="1" applyAlignment="1">
      <alignment horizontal="right"/>
    </xf>
    <xf numFmtId="0" fontId="24" fillId="0" borderId="6" xfId="1" applyFont="1" applyBorder="1" applyAlignment="1">
      <alignment horizontal="right"/>
    </xf>
    <xf numFmtId="0" fontId="24" fillId="0" borderId="6" xfId="1" applyFont="1" applyBorder="1" applyAlignment="1">
      <alignment horizontal="center"/>
    </xf>
    <xf numFmtId="0" fontId="24" fillId="28" borderId="6" xfId="1" applyFont="1" applyFill="1" applyBorder="1" applyAlignment="1">
      <alignment horizontal="center"/>
    </xf>
    <xf numFmtId="49" fontId="7" fillId="15" borderId="0" xfId="1" applyNumberFormat="1" applyFont="1" applyFill="1" applyAlignment="1">
      <alignment horizontal="left" wrapText="1"/>
    </xf>
    <xf numFmtId="1" fontId="24" fillId="0" borderId="4" xfId="1" applyNumberFormat="1" applyFont="1" applyBorder="1" applyAlignment="1">
      <alignment vertical="center" wrapText="1"/>
    </xf>
    <xf numFmtId="1" fontId="24" fillId="0" borderId="6" xfId="1" applyNumberFormat="1" applyFont="1" applyBorder="1" applyAlignment="1">
      <alignment vertical="center" wrapText="1"/>
    </xf>
    <xf numFmtId="1" fontId="24" fillId="0" borderId="5" xfId="1" applyNumberFormat="1" applyFont="1" applyBorder="1" applyAlignment="1">
      <alignment vertical="center" wrapText="1"/>
    </xf>
    <xf numFmtId="1" fontId="24" fillId="0" borderId="0" xfId="1" applyNumberFormat="1" applyFont="1"/>
    <xf numFmtId="0" fontId="35" fillId="0" borderId="0" xfId="0" applyFont="1"/>
    <xf numFmtId="0" fontId="36" fillId="0" borderId="0" xfId="0" applyFont="1"/>
    <xf numFmtId="0" fontId="9" fillId="29" borderId="6" xfId="0" applyFont="1" applyFill="1" applyBorder="1" applyAlignment="1">
      <alignment horizontal="center" vertical="center" wrapText="1"/>
    </xf>
    <xf numFmtId="0" fontId="9" fillId="29" borderId="15" xfId="0" applyFont="1" applyFill="1" applyBorder="1" applyAlignment="1">
      <alignment horizontal="left" vertical="center" wrapText="1"/>
    </xf>
    <xf numFmtId="0" fontId="9" fillId="29" borderId="15" xfId="0" applyFont="1" applyFill="1" applyBorder="1" applyAlignment="1">
      <alignment horizontal="center" vertical="center" wrapText="1"/>
    </xf>
    <xf numFmtId="0" fontId="9" fillId="29" borderId="16" xfId="0" applyFont="1" applyFill="1" applyBorder="1" applyAlignment="1">
      <alignment horizontal="center" vertical="center" wrapText="1"/>
    </xf>
    <xf numFmtId="49" fontId="9" fillId="29" borderId="15" xfId="0" applyNumberFormat="1" applyFont="1" applyFill="1" applyBorder="1" applyAlignment="1">
      <alignment horizontal="left" vertical="center" wrapText="1"/>
    </xf>
    <xf numFmtId="49" fontId="9" fillId="29" borderId="6" xfId="0" applyNumberFormat="1" applyFont="1" applyFill="1" applyBorder="1" applyAlignment="1">
      <alignment vertical="center" wrapText="1"/>
    </xf>
    <xf numFmtId="49" fontId="9" fillId="30" borderId="6" xfId="0" applyNumberFormat="1" applyFont="1" applyFill="1" applyBorder="1" applyAlignment="1">
      <alignment vertical="center" wrapText="1"/>
    </xf>
    <xf numFmtId="0" fontId="9" fillId="30" borderId="15" xfId="0" applyFont="1" applyFill="1" applyBorder="1" applyAlignment="1">
      <alignment horizontal="center" vertical="center" wrapText="1"/>
    </xf>
    <xf numFmtId="0" fontId="9" fillId="30" borderId="16" xfId="0" applyFont="1" applyFill="1" applyBorder="1" applyAlignment="1">
      <alignment horizontal="center" vertical="center" wrapText="1"/>
    </xf>
    <xf numFmtId="0" fontId="9" fillId="29" borderId="17" xfId="0" applyFont="1" applyFill="1" applyBorder="1" applyAlignment="1">
      <alignment horizontal="center" vertical="center" wrapText="1"/>
    </xf>
    <xf numFmtId="0" fontId="29" fillId="30" borderId="6" xfId="0" applyFont="1" applyFill="1" applyBorder="1" applyAlignment="1">
      <alignment horizontal="center" vertical="center" wrapText="1"/>
    </xf>
    <xf numFmtId="49" fontId="29" fillId="30" borderId="6" xfId="0" applyNumberFormat="1" applyFont="1" applyFill="1" applyBorder="1" applyAlignment="1">
      <alignment vertical="center" wrapText="1"/>
    </xf>
    <xf numFmtId="0" fontId="29" fillId="30" borderId="17" xfId="0" applyFont="1" applyFill="1" applyBorder="1" applyAlignment="1">
      <alignment horizontal="center" vertical="center" wrapText="1"/>
    </xf>
    <xf numFmtId="1" fontId="24" fillId="30" borderId="6" xfId="1" applyNumberFormat="1" applyFont="1" applyFill="1" applyBorder="1" applyAlignment="1">
      <alignment horizontal="center" vertical="center"/>
    </xf>
    <xf numFmtId="1" fontId="24" fillId="30" borderId="6" xfId="1" applyNumberFormat="1" applyFont="1" applyFill="1" applyBorder="1" applyAlignment="1">
      <alignment vertical="center" wrapText="1"/>
    </xf>
    <xf numFmtId="0" fontId="38" fillId="24" borderId="21" xfId="1" applyFont="1" applyFill="1" applyBorder="1" applyAlignment="1">
      <alignment horizontal="center" vertical="top" wrapText="1"/>
    </xf>
    <xf numFmtId="0" fontId="38" fillId="24" borderId="22" xfId="1" applyFont="1" applyFill="1" applyBorder="1" applyAlignment="1">
      <alignment horizontal="center" vertical="top" wrapText="1"/>
    </xf>
    <xf numFmtId="0" fontId="38" fillId="24" borderId="23" xfId="1" applyFont="1" applyFill="1" applyBorder="1" applyAlignment="1">
      <alignment horizontal="center" vertical="top" wrapText="1"/>
    </xf>
    <xf numFmtId="0" fontId="27" fillId="19" borderId="0" xfId="1" applyFont="1" applyFill="1" applyAlignment="1">
      <alignment horizontal="center" wrapText="1"/>
    </xf>
    <xf numFmtId="0" fontId="12" fillId="20" borderId="12" xfId="1" applyFont="1" applyFill="1" applyBorder="1" applyAlignment="1">
      <alignment horizontal="justify" wrapText="1"/>
    </xf>
    <xf numFmtId="0" fontId="12" fillId="20" borderId="13" xfId="1" applyFont="1" applyFill="1" applyBorder="1" applyAlignment="1">
      <alignment horizontal="justify" wrapText="1"/>
    </xf>
    <xf numFmtId="0" fontId="27" fillId="20" borderId="0" xfId="1" applyFont="1" applyFill="1" applyAlignment="1">
      <alignment horizontal="center" wrapText="1"/>
    </xf>
    <xf numFmtId="0" fontId="8" fillId="0" borderId="0" xfId="1" applyFont="1" applyAlignment="1">
      <alignment horizontal="center" wrapText="1"/>
    </xf>
    <xf numFmtId="0" fontId="37" fillId="3" borderId="0" xfId="0" applyFont="1" applyFill="1" applyAlignment="1">
      <alignment horizontal="center" vertical="center" wrapText="1"/>
    </xf>
    <xf numFmtId="0" fontId="38" fillId="7" borderId="18" xfId="0" applyFont="1" applyFill="1" applyBorder="1" applyAlignment="1">
      <alignment horizontal="center" vertical="top" wrapText="1"/>
    </xf>
    <xf numFmtId="0" fontId="12" fillId="8" borderId="0" xfId="0" applyFont="1" applyFill="1" applyAlignment="1">
      <alignment horizontal="center" wrapText="1"/>
    </xf>
    <xf numFmtId="0" fontId="12" fillId="9" borderId="12" xfId="0" applyFont="1" applyFill="1" applyBorder="1" applyAlignment="1">
      <alignment horizontal="justify" wrapText="1"/>
    </xf>
    <xf numFmtId="0" fontId="12" fillId="9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</cellXfs>
  <cellStyles count="2">
    <cellStyle name="Normale" xfId="0" builtinId="0"/>
    <cellStyle name="Normale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28"/>
  <sheetViews>
    <sheetView zoomScale="75" zoomScaleNormal="75" workbookViewId="0">
      <selection activeCell="B1" sqref="B1"/>
    </sheetView>
  </sheetViews>
  <sheetFormatPr defaultRowHeight="15" x14ac:dyDescent="0.25"/>
  <cols>
    <col min="1" max="1" width="5" style="1" customWidth="1"/>
    <col min="2" max="2" width="18.5703125" style="2" customWidth="1"/>
    <col min="3" max="3" width="40.7109375" style="2" customWidth="1"/>
    <col min="4" max="4" width="12.140625" style="3" customWidth="1"/>
    <col min="5" max="5" width="11.140625" style="3" customWidth="1"/>
    <col min="6" max="6" width="12.42578125" style="3" customWidth="1"/>
    <col min="7" max="7" width="55.85546875" style="2" customWidth="1"/>
    <col min="8" max="8" width="38.7109375" style="2" customWidth="1"/>
    <col min="9" max="9" width="59.28515625" style="2" customWidth="1"/>
    <col min="10" max="64" width="9.140625" style="2" customWidth="1"/>
  </cols>
  <sheetData>
    <row r="1" spans="1:64" ht="18.75" x14ac:dyDescent="0.3">
      <c r="A1" s="4"/>
      <c r="B1" s="80" t="s">
        <v>139</v>
      </c>
      <c r="C1" s="5"/>
      <c r="D1" s="6"/>
      <c r="E1" s="6"/>
      <c r="F1" s="6"/>
      <c r="G1" s="5"/>
      <c r="H1" s="5"/>
      <c r="I1" s="7" t="s">
        <v>134</v>
      </c>
    </row>
    <row r="2" spans="1:64" x14ac:dyDescent="0.25">
      <c r="A2" s="4"/>
      <c r="B2" s="5"/>
      <c r="C2" s="5"/>
      <c r="D2" s="171" t="s">
        <v>0</v>
      </c>
      <c r="E2" s="171"/>
      <c r="F2" s="171"/>
      <c r="G2" s="5"/>
      <c r="H2" s="5"/>
      <c r="I2" s="7" t="s">
        <v>135</v>
      </c>
    </row>
    <row r="3" spans="1:64" s="13" customFormat="1" ht="25.5" x14ac:dyDescent="0.25">
      <c r="A3" s="8"/>
      <c r="B3" s="9" t="s">
        <v>1</v>
      </c>
      <c r="C3" s="9" t="s">
        <v>2</v>
      </c>
      <c r="D3" s="10" t="s">
        <v>3</v>
      </c>
      <c r="E3" s="10" t="s">
        <v>4</v>
      </c>
      <c r="F3" s="10" t="s">
        <v>5</v>
      </c>
      <c r="G3" s="11" t="s">
        <v>6</v>
      </c>
      <c r="H3" s="11" t="s">
        <v>7</v>
      </c>
      <c r="I3" s="12" t="s">
        <v>8</v>
      </c>
    </row>
    <row r="4" spans="1:64" s="17" customFormat="1" ht="76.5" x14ac:dyDescent="0.25">
      <c r="A4" s="148">
        <v>1</v>
      </c>
      <c r="B4" s="149" t="str">
        <f>'Pr.(1)'!B2</f>
        <v>SERVIZIO TECNICO</v>
      </c>
      <c r="C4" s="149" t="str">
        <f>'Pr.(1)'!B3</f>
        <v xml:space="preserve">Procedimenti in materia di Permessi di costruire relativi a: Rilascio Permessi (art. 20 D.P.R. 380/2001 e s.m.i.) Rilascio Permessi in sostituzione della SCIA (art. 23 D.P.R. 380/2001 e s.m.i.)
</v>
      </c>
      <c r="D4" s="150" t="str">
        <f>IF('Pr.(1)'!I24='Pr.(1)'!L24,'Pr.(1)'!G39,"NON COMPILATO")</f>
        <v>MEDIO</v>
      </c>
      <c r="E4" s="150" t="str">
        <f>IF('Pr.(1)'!I36='Pr.(1)'!L36,'Pr.(1)'!G40,"NON COMPILATO")</f>
        <v>ALTO</v>
      </c>
      <c r="F4" s="151" t="str">
        <f>'Pr.(1)'!G41</f>
        <v>CRITICO</v>
      </c>
      <c r="G4" s="14" t="s">
        <v>9</v>
      </c>
      <c r="H4" s="15" t="s">
        <v>10</v>
      </c>
      <c r="I4" s="16" t="s">
        <v>11</v>
      </c>
    </row>
    <row r="5" spans="1:64" ht="63.75" x14ac:dyDescent="0.25">
      <c r="A5" s="148">
        <v>2</v>
      </c>
      <c r="B5" s="152" t="str">
        <f>'Pr.(2)'!B2</f>
        <v>SERVIZIO TECNICO</v>
      </c>
      <c r="C5" s="152" t="str">
        <f>'Pr.(2)'!B3</f>
        <v>ABUSI EDILIZI</v>
      </c>
      <c r="D5" s="150" t="str">
        <f>IF('Pr.(2)'!I24='Pr.(2)'!L24,'Pr.(2)'!G39,"NON COMPILATO")</f>
        <v>ALTO</v>
      </c>
      <c r="E5" s="150" t="str">
        <f>IF('Pr.(2)'!I36='Pr.(2)'!L36,'Pr.(2)'!G40,"NON COMPILATO")</f>
        <v>MEDIO</v>
      </c>
      <c r="F5" s="151" t="str">
        <f>'Pr.(2)'!G41</f>
        <v>CRITICO</v>
      </c>
      <c r="G5" s="14" t="s">
        <v>9</v>
      </c>
      <c r="H5" s="15" t="s">
        <v>10</v>
      </c>
      <c r="I5" s="16" t="s">
        <v>12</v>
      </c>
    </row>
    <row r="6" spans="1:64" ht="25.5" x14ac:dyDescent="0.25">
      <c r="A6" s="148">
        <v>3</v>
      </c>
      <c r="B6" s="153" t="str">
        <f>'Pr.(3)'!B2</f>
        <v>SERVIZIO TECNICO</v>
      </c>
      <c r="C6" s="153" t="str">
        <f>'Pr.(3)'!B3</f>
        <v>CILA  - ATT. EDILIZIA LIBERA</v>
      </c>
      <c r="D6" s="150" t="str">
        <f>IF('Pr.(3)'!I24='Pr.(3)'!L24,'Pr.(3)'!G39,"NON COMPILATO")</f>
        <v>BASSO</v>
      </c>
      <c r="E6" s="150" t="str">
        <f>IF('Pr.(3)'!I36='Pr.(3)'!L36,'Pr.(3)'!G40,"NON COMPILATO")</f>
        <v>BASSO</v>
      </c>
      <c r="F6" s="151" t="str">
        <f>'Pr.(3)'!G41</f>
        <v>MINIMO</v>
      </c>
      <c r="G6" s="18" t="s">
        <v>9</v>
      </c>
      <c r="H6" s="15" t="s">
        <v>10</v>
      </c>
      <c r="I6" s="19" t="s">
        <v>13</v>
      </c>
    </row>
    <row r="7" spans="1:64" ht="25.5" x14ac:dyDescent="0.25">
      <c r="A7" s="148">
        <v>4</v>
      </c>
      <c r="B7" s="153" t="str">
        <f>'Pr.(4)'!B2</f>
        <v>SERVIZIO TECNICO</v>
      </c>
      <c r="C7" s="153" t="str">
        <f>'Pr.(4)'!B3</f>
        <v>SCIA</v>
      </c>
      <c r="D7" s="150" t="str">
        <f>IF('Pr.(4)'!I24='Pr.(4)'!L24,'Pr.(4)'!G39,"NON COMPILATO")</f>
        <v>MEDIO</v>
      </c>
      <c r="E7" s="150" t="str">
        <f>IF('Pr.(4)'!I36='Pr.(4)'!L36,'Pr.(4)'!G40,"NON COMPILATO")</f>
        <v>MEDIO</v>
      </c>
      <c r="F7" s="151" t="str">
        <f>'Pr.(4)'!G41</f>
        <v>MEDIO</v>
      </c>
      <c r="G7" s="18" t="s">
        <v>9</v>
      </c>
      <c r="H7" s="15" t="s">
        <v>10</v>
      </c>
      <c r="I7" s="19" t="s">
        <v>13</v>
      </c>
    </row>
    <row r="8" spans="1:64" ht="25.5" x14ac:dyDescent="0.25">
      <c r="A8" s="148">
        <v>5</v>
      </c>
      <c r="B8" s="153" t="str">
        <f>'Pr.(5)'!B2</f>
        <v>SERVIZIO TECNICO</v>
      </c>
      <c r="C8" s="153" t="str">
        <f>'Pr.(5)'!B3</f>
        <v>ACCESSO ATTI</v>
      </c>
      <c r="D8" s="150" t="str">
        <f>IF('Pr.(5)'!I24='Pr.(5)'!L24,'Pr.(5)'!G39,"NON COMPILATO")</f>
        <v>BASSO</v>
      </c>
      <c r="E8" s="150" t="str">
        <f>IF('Pr.(5)'!I36='Pr.(5)'!L36,'Pr.(5)'!G40,"NON COMPILATO")</f>
        <v>BASSO</v>
      </c>
      <c r="F8" s="151" t="str">
        <f>'Pr.(5)'!G41</f>
        <v>MINIMO</v>
      </c>
      <c r="G8" s="18" t="s">
        <v>9</v>
      </c>
      <c r="H8" s="15" t="s">
        <v>10</v>
      </c>
      <c r="I8" s="19" t="s">
        <v>14</v>
      </c>
    </row>
    <row r="9" spans="1:64" ht="76.5" x14ac:dyDescent="0.25">
      <c r="A9" s="148">
        <v>6</v>
      </c>
      <c r="B9" s="153" t="str">
        <f>'Pr.(6)'!B2</f>
        <v>SERVIZIO TECNICO</v>
      </c>
      <c r="C9" s="154" t="str">
        <f>'Pr.(6)'!B3</f>
        <v>Strumenti Urbanistici attuativi relativi a formazione, approvazione e gestione dei:
Programmi integrati e varianti relative Programmi di recupero urbano e varianti relative ecc</v>
      </c>
      <c r="D9" s="155" t="str">
        <f>IF('Pr.(6)'!I24='Pr.(6)'!L24,'Pr.(6)'!G39,"NON COMPILATO")</f>
        <v>ALTO</v>
      </c>
      <c r="E9" s="155" t="str">
        <f>IF('Pr.(6)'!I36='Pr.(6)'!L36,'Pr.(6)'!G40,"NON COMPILATO")</f>
        <v>ALTO</v>
      </c>
      <c r="F9" s="156" t="str">
        <f>'Pr.(6)'!G41</f>
        <v>ALTO</v>
      </c>
      <c r="G9" s="18" t="s">
        <v>15</v>
      </c>
      <c r="H9" s="15" t="s">
        <v>10</v>
      </c>
      <c r="I9" s="19" t="s">
        <v>16</v>
      </c>
    </row>
    <row r="10" spans="1:64" ht="63.75" x14ac:dyDescent="0.25">
      <c r="A10" s="148">
        <v>7</v>
      </c>
      <c r="B10" s="153" t="str">
        <f>'Pr.(7)'!B2</f>
        <v>SERVIZIO TECNICO</v>
      </c>
      <c r="C10" s="153" t="str">
        <f>'Pr.(7)'!B3</f>
        <v>Definizione e quantificazion e sanzioni (oneri di urbanizzazion
e, monetizzazion e parcheggi, relativi a Permessi di costruire,S.C.I.A. e Attivita
Edilizia Libera in sanatoria)</v>
      </c>
      <c r="D10" s="148" t="str">
        <f>IF('Pr.(7)'!I24='Pr.(7)'!L24,'Pr.(7)'!G39,"NON COMPILATO")</f>
        <v>MEDIO</v>
      </c>
      <c r="E10" s="148" t="str">
        <f>IF('Pr.(7)'!I36='Pr.(7)'!L36,'Pr.(7)'!G40,"NON COMPILATO")</f>
        <v>ALTO</v>
      </c>
      <c r="F10" s="157" t="str">
        <f>'Pr.(7)'!G41</f>
        <v>CRITICO</v>
      </c>
      <c r="G10" s="18" t="s">
        <v>17</v>
      </c>
      <c r="H10" s="15" t="s">
        <v>10</v>
      </c>
      <c r="I10" s="19" t="s">
        <v>14</v>
      </c>
    </row>
    <row r="11" spans="1:64" ht="26.25" thickBot="1" x14ac:dyDescent="0.3">
      <c r="A11" s="148">
        <v>8</v>
      </c>
      <c r="B11" s="153" t="str">
        <f>'Pr.(8)'!B2</f>
        <v>SERVIZIO TECNICO</v>
      </c>
      <c r="C11" s="153" t="str">
        <f>'Pr.(8)'!B3</f>
        <v>Rimborso contributo di costruzione</v>
      </c>
      <c r="D11" s="148" t="str">
        <f>IF('Pr.(8)'!I24='Pr.(8)'!L24,'Pr.(8)'!G39,"NON COMPILATO")</f>
        <v>BASSO</v>
      </c>
      <c r="E11" s="148" t="str">
        <f>IF('Pr.(8)'!I36='Pr.(8)'!L36,'Pr.(8)'!G40,"NON COMPILATO")</f>
        <v>BASSO</v>
      </c>
      <c r="F11" s="157" t="str">
        <f>'Pr.(8)'!G41</f>
        <v>MINIMO</v>
      </c>
      <c r="G11" s="18" t="s">
        <v>17</v>
      </c>
      <c r="H11" s="15" t="s">
        <v>10</v>
      </c>
      <c r="I11" s="19" t="s">
        <v>14</v>
      </c>
    </row>
    <row r="12" spans="1:64" s="147" customFormat="1" ht="39" thickBot="1" x14ac:dyDescent="0.3">
      <c r="A12" s="158">
        <v>10</v>
      </c>
      <c r="B12" s="159" t="str">
        <f>'Pr.(10)'!B2</f>
        <v>SERVIZIO TECNICO</v>
      </c>
      <c r="C12" s="159" t="str">
        <f>'Pr.(10)'!B3</f>
        <v>Rilascio autorizzazioni ambientali (installazione antenne, fognature, deroghe inquinamento acustico)</v>
      </c>
      <c r="D12" s="158" t="str">
        <f>IF('Pr.(10)'!I24='Pr.(10)'!L24,'Pr.(10)'!G39,"NON COMPILATO")</f>
        <v>BASSO</v>
      </c>
      <c r="E12" s="158" t="str">
        <f>IF('Pr.(10)'!I36='Pr.(10)'!L36,'Pr.(10)'!G40,"NON COMPILATO")</f>
        <v>MEDIO</v>
      </c>
      <c r="F12" s="160" t="str">
        <f>'Pr.(10)'!G41</f>
        <v>BASSO</v>
      </c>
      <c r="G12" s="18" t="s">
        <v>9</v>
      </c>
      <c r="H12" s="15" t="s">
        <v>10</v>
      </c>
      <c r="I12" s="19" t="s">
        <v>14</v>
      </c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46"/>
      <c r="W12" s="146"/>
      <c r="X12" s="146"/>
      <c r="Y12" s="146"/>
      <c r="Z12" s="146"/>
      <c r="AA12" s="146"/>
      <c r="AB12" s="146"/>
      <c r="AC12" s="146"/>
      <c r="AD12" s="146"/>
      <c r="AE12" s="146"/>
      <c r="AF12" s="146"/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  <c r="BI12" s="146"/>
      <c r="BJ12" s="146"/>
      <c r="BK12" s="146"/>
      <c r="BL12" s="146"/>
    </row>
    <row r="13" spans="1:64" ht="26.25" thickBot="1" x14ac:dyDescent="0.3">
      <c r="A13" s="148">
        <v>12</v>
      </c>
      <c r="B13" s="153" t="str">
        <f>'Pr.(12)'!B2</f>
        <v>SERVIZIO TECNICO</v>
      </c>
      <c r="C13" s="153" t="str">
        <f>'Pr.(12)'!B3</f>
        <v>Controllo idoneità alloggiativa</v>
      </c>
      <c r="D13" s="148" t="str">
        <f>IF('Pr.(12)'!I24='Pr.(12)'!L24,'Pr.(12)'!G39,"NON COMPILATO")</f>
        <v>BASSO</v>
      </c>
      <c r="E13" s="148" t="str">
        <f>IF('Pr.(12)'!I36='Pr.(12)'!L36,'Pr.(12)'!G40,"NON COMPILATO")</f>
        <v>BASSO</v>
      </c>
      <c r="F13" s="157" t="str">
        <f>'Pr.(12)'!G41</f>
        <v>MINIMO</v>
      </c>
      <c r="G13" s="18" t="s">
        <v>17</v>
      </c>
      <c r="H13" s="15" t="s">
        <v>18</v>
      </c>
      <c r="I13" s="19" t="s">
        <v>14</v>
      </c>
    </row>
    <row r="14" spans="1:64" ht="76.5" x14ac:dyDescent="0.25">
      <c r="A14" s="148">
        <v>13</v>
      </c>
      <c r="B14" s="153" t="str">
        <f>'Pr.(13)'!B2</f>
        <v>SERVIZIO TECNICO</v>
      </c>
      <c r="C14" s="153" t="str">
        <f>'Pr.(13)'!B3</f>
        <v>SUAP: Rilascio permessi di costruire relativi alle attivita industriali, artigianali, commerciali agricole, bancarie e alberghiere</v>
      </c>
      <c r="D14" s="148" t="str">
        <f>IF('Pr.(13)'!I24='Pr.(13)'!L24,'Pr.(13)'!G39,"NON COMPILATO")</f>
        <v>MEDIO</v>
      </c>
      <c r="E14" s="148" t="str">
        <f>IF('Pr.(13)'!I36='Pr.(13)'!L36,'Pr.(13)'!G40,"NON COMPILATO")</f>
        <v>MEDIO</v>
      </c>
      <c r="F14" s="157" t="str">
        <f>'Pr.(13)'!G41</f>
        <v>MEDIO</v>
      </c>
      <c r="G14" s="18" t="s">
        <v>15</v>
      </c>
      <c r="H14" s="15" t="s">
        <v>10</v>
      </c>
      <c r="I14" s="19" t="s">
        <v>19</v>
      </c>
    </row>
    <row r="15" spans="1:64" ht="76.5" x14ac:dyDescent="0.25">
      <c r="A15" s="148">
        <v>14</v>
      </c>
      <c r="B15" s="153" t="str">
        <f>'Pr.(14)'!B2</f>
        <v>SERVIZIO TECNICO</v>
      </c>
      <c r="C15" s="153" t="str">
        <f>'Pr.(14)'!B3</f>
        <v>Rilascio Permessi di costruire in sanatoria (D.L. 380/2001 art.36)
con: istruttoria, verifiche, sopralluoghi, Verbali di accertamento edilizio, archivio,
richiesta integrazioni e istruttoria elaborati integratit</v>
      </c>
      <c r="D15" s="148" t="str">
        <f>IF('Pr.(14)'!I24='Pr.(14)'!L24,'Pr.(14)'!G39,"NON COMPILATO")</f>
        <v>MEDIO</v>
      </c>
      <c r="E15" s="148" t="str">
        <f>IF('Pr.(14)'!I36='Pr.(14)'!L36,'Pr.(14)'!G40,"NON COMPILATO")</f>
        <v>MEDIO</v>
      </c>
      <c r="F15" s="157" t="str">
        <f>'Pr.(14)'!G41</f>
        <v>MEDIO</v>
      </c>
      <c r="G15" s="18" t="s">
        <v>9</v>
      </c>
      <c r="H15" s="15" t="s">
        <v>10</v>
      </c>
      <c r="I15" s="19" t="s">
        <v>20</v>
      </c>
    </row>
    <row r="16" spans="1:64" ht="39" thickBot="1" x14ac:dyDescent="0.3">
      <c r="A16" s="148">
        <v>15</v>
      </c>
      <c r="B16" s="153" t="str">
        <f>'Pr.(15)'!B2</f>
        <v>SERVIZIO TECNICO</v>
      </c>
      <c r="C16" s="153" t="str">
        <f>'Pr.(15)'!B3</f>
        <v>Procedura di svincolo fideiussioni relative a scomputo oneri</v>
      </c>
      <c r="D16" s="148" t="str">
        <f>IF('Pr.(15)'!I24='Pr.(15)'!L24,'Pr.(15)'!G39,"NON COMPILATO")</f>
        <v>BASSO</v>
      </c>
      <c r="E16" s="148" t="str">
        <f>IF('Pr.(15)'!I36='Pr.(15)'!L36,'Pr.(15)'!G40,"NON COMPILATO")</f>
        <v>MEDIO</v>
      </c>
      <c r="F16" s="157" t="str">
        <f>'Pr.(15)'!G41</f>
        <v>BASSO</v>
      </c>
      <c r="G16" s="18" t="s">
        <v>21</v>
      </c>
      <c r="H16" s="15" t="s">
        <v>10</v>
      </c>
      <c r="I16" s="19" t="s">
        <v>14</v>
      </c>
    </row>
    <row r="17" spans="1:9" ht="39" thickBot="1" x14ac:dyDescent="0.3">
      <c r="A17" s="148">
        <v>17</v>
      </c>
      <c r="B17" s="153" t="str">
        <f>'Pr.(17)'!B2</f>
        <v>SERVIZIO TECNICO</v>
      </c>
      <c r="C17" s="153" t="str">
        <f>'Pr.(17)'!B3</f>
        <v>Interventi in edifici privati con problematiche igienico- sanitarie</v>
      </c>
      <c r="D17" s="148" t="str">
        <f>IF('Pr.(17)'!I24='Pr.(17)'!L24,'Pr.(17)'!G39,"NON COMPILATO")</f>
        <v>BASSO</v>
      </c>
      <c r="E17" s="148" t="str">
        <f>IF('Pr.(17)'!I36='Pr.(17)'!L36,'Pr.(17)'!G40,"NON COMPILATO")</f>
        <v>BASSO</v>
      </c>
      <c r="F17" s="157" t="str">
        <f>'Pr.(17)'!G41</f>
        <v>MINIMO</v>
      </c>
      <c r="G17" s="18" t="s">
        <v>22</v>
      </c>
      <c r="H17" s="15" t="s">
        <v>10</v>
      </c>
      <c r="I17" s="19" t="s">
        <v>23</v>
      </c>
    </row>
    <row r="18" spans="1:9" ht="25.5" x14ac:dyDescent="0.25">
      <c r="A18" s="148">
        <v>18</v>
      </c>
      <c r="B18" s="153" t="str">
        <f>'Pr.(18)'!B2</f>
        <v>SERVIZIO TECNICO</v>
      </c>
      <c r="C18" s="153" t="str">
        <f>'Pr.(18)'!B3</f>
        <v xml:space="preserve"> procedure standard per i controlli - e analisi degli esposti (presunto abuso)</v>
      </c>
      <c r="D18" s="148" t="str">
        <f>IF('Pr.(18)'!I24='Pr.(18)'!L24,'Pr.(18)'!G39,"NON COMPILATO")</f>
        <v>BASSO</v>
      </c>
      <c r="E18" s="148" t="str">
        <f>IF('Pr.(18)'!I36='Pr.(18)'!L36,'Pr.(18)'!G40,"NON COMPILATO")</f>
        <v>BASSO</v>
      </c>
      <c r="F18" s="157" t="str">
        <f>'Pr.(18)'!G41</f>
        <v>MINIMO</v>
      </c>
      <c r="G18" s="18" t="s">
        <v>17</v>
      </c>
      <c r="H18" s="15" t="s">
        <v>10</v>
      </c>
      <c r="I18" s="19" t="s">
        <v>14</v>
      </c>
    </row>
    <row r="19" spans="1:9" s="145" customFormat="1" ht="53.25" customHeight="1" x14ac:dyDescent="0.2">
      <c r="A19" s="161">
        <v>24</v>
      </c>
      <c r="B19" s="162" t="str">
        <f>'Pr.(24)'!B2</f>
        <v>SERVIZIO TECNICO</v>
      </c>
      <c r="C19" s="162" t="str">
        <f>'Pr.(24)'!B3</f>
        <v>parere manomissione suolo pubblico</v>
      </c>
      <c r="D19" s="148" t="str">
        <f>IF('Pr.(24)'!$I$24='Pr.(24)'!$L$24,'Pr.(24)'!$G$39,"NON COMPILATO")</f>
        <v>BASSO</v>
      </c>
      <c r="E19" s="148" t="str">
        <f>IF('Pr.(24)'!$I$36='Pr.(24)'!$L$36,'Pr.(24)'!$G$40,"NON COMPILATO")</f>
        <v>MEDIO</v>
      </c>
      <c r="F19" s="157" t="str">
        <f>'Pr.(24)'!$G$41</f>
        <v>BASSO</v>
      </c>
      <c r="G19" s="142" t="s">
        <v>104</v>
      </c>
      <c r="H19" s="143" t="s">
        <v>103</v>
      </c>
      <c r="I19" s="144" t="s">
        <v>105</v>
      </c>
    </row>
    <row r="20" spans="1:9" s="145" customFormat="1" ht="53.25" customHeight="1" x14ac:dyDescent="0.2">
      <c r="A20" s="161">
        <v>25</v>
      </c>
      <c r="B20" s="162" t="str">
        <f>'Pr.(25)'!B2</f>
        <v>SERVIZIO TECNICO</v>
      </c>
      <c r="C20" s="162" t="str">
        <f>'Pr.(25)'!B3</f>
        <v>ORDINANZE VIABILISTICHE TEMPORANEE PER LAVORI</v>
      </c>
      <c r="D20" s="148" t="str">
        <f>IF('Pr.(25)'!$I$24='Pr.(25)'!$L$24,'Pr.(25)'!$G$39,"NON COMPILATO")</f>
        <v>BASSO</v>
      </c>
      <c r="E20" s="148" t="str">
        <f>IF('Pr.(25)'!$I$36='Pr.(25)'!$L$36,'Pr.(25)'!$G$40,"NON COMPILATO")</f>
        <v>MEDIO</v>
      </c>
      <c r="F20" s="157" t="str">
        <f>'Pr.(25)'!$G$41</f>
        <v>BASSO</v>
      </c>
      <c r="G20" s="142" t="s">
        <v>106</v>
      </c>
      <c r="H20" s="143" t="s">
        <v>103</v>
      </c>
      <c r="I20" s="144" t="s">
        <v>107</v>
      </c>
    </row>
    <row r="21" spans="1:9" s="145" customFormat="1" ht="53.25" customHeight="1" x14ac:dyDescent="0.2">
      <c r="A21" s="161">
        <v>27</v>
      </c>
      <c r="B21" s="162" t="str">
        <f>'Pr.(27)'!B2</f>
        <v>SERVIZIO TECNICO</v>
      </c>
      <c r="C21" s="162" t="str">
        <f>'Pr.(27)'!B3</f>
        <v>TRASFORMAZIONE IN DIRITTO DI PROPRIETA' AREE PEEP IN DIRITTO DI SUPERFICIE</v>
      </c>
      <c r="D21" s="148" t="str">
        <f>IF('Pr.(27)'!$I$24='Pr.(27)'!$L$24,'Pr.(27)'!$G$39,"NON COMPILATO")</f>
        <v>BASSO</v>
      </c>
      <c r="E21" s="148" t="str">
        <f>IF('Pr.(27)'!$I$36='Pr.(27)'!$L$36,'Pr.(27)'!$G$40,"NON COMPILATO")</f>
        <v>BASSO</v>
      </c>
      <c r="F21" s="157" t="str">
        <f>'Pr.(27)'!$G$41</f>
        <v>MINIMO</v>
      </c>
      <c r="G21" s="142" t="s">
        <v>109</v>
      </c>
      <c r="H21" s="143" t="s">
        <v>103</v>
      </c>
      <c r="I21" s="144" t="s">
        <v>108</v>
      </c>
    </row>
    <row r="22" spans="1:9" s="145" customFormat="1" ht="53.25" customHeight="1" x14ac:dyDescent="0.2">
      <c r="A22" s="161">
        <v>35</v>
      </c>
      <c r="B22" s="162" t="str">
        <f>'Pr.(35)'!B2</f>
        <v>SERVIZIO TECNICO</v>
      </c>
      <c r="C22" s="162" t="str">
        <f>'Pr.(35)'!B3</f>
        <v>Approvazione atti collaudo o certificato regolare esecuzione opere di urbanizzazione</v>
      </c>
      <c r="D22" s="148" t="str">
        <f>IF('Pr.(35)'!$I$24='Pr.(35)'!$L$24,'Pr.(35)'!$G$39,"NON COMPILATO")</f>
        <v>MEDIO</v>
      </c>
      <c r="E22" s="148" t="str">
        <f>IF('Pr.(35)'!$I$36='Pr.(35)'!$L$36,'Pr.(35)'!$G$40,"NON COMPILATO")</f>
        <v>BASSO</v>
      </c>
      <c r="F22" s="157" t="str">
        <f>'Pr.(35)'!$G$41</f>
        <v>BASSO</v>
      </c>
      <c r="G22" s="142" t="s">
        <v>110</v>
      </c>
      <c r="H22" s="143" t="s">
        <v>103</v>
      </c>
      <c r="I22" s="144" t="s">
        <v>111</v>
      </c>
    </row>
    <row r="23" spans="1:9" s="145" customFormat="1" ht="53.25" customHeight="1" x14ac:dyDescent="0.2">
      <c r="A23" s="161">
        <v>36</v>
      </c>
      <c r="B23" s="162" t="str">
        <f>'Pr.(36)'!B2</f>
        <v>SERVIZIO TECNICO</v>
      </c>
      <c r="C23" s="162" t="str">
        <f>'Pr.(36)'!B3</f>
        <v>PARERE DI COMPATIBILITA' URBANISTICA</v>
      </c>
      <c r="D23" s="148" t="str">
        <f>IF('Pr.(36)'!$I$24='Pr.(36)'!$L$24,'Pr.(36)'!$G$39,"NON COMPILATO")</f>
        <v>BASSO</v>
      </c>
      <c r="E23" s="148" t="str">
        <f>IF('Pr.(36)'!$I$36='Pr.(36)'!$L$36,'Pr.(36)'!$G$40,"NON COMPILATO")</f>
        <v>BASSO</v>
      </c>
      <c r="F23" s="157" t="str">
        <f>'Pr.(36)'!$G$41</f>
        <v>MINIMO</v>
      </c>
      <c r="G23" s="142" t="s">
        <v>112</v>
      </c>
      <c r="H23" s="143" t="s">
        <v>103</v>
      </c>
      <c r="I23" s="144" t="s">
        <v>113</v>
      </c>
    </row>
    <row r="24" spans="1:9" s="145" customFormat="1" ht="53.25" customHeight="1" x14ac:dyDescent="0.2">
      <c r="A24" s="161">
        <v>37</v>
      </c>
      <c r="B24" s="162" t="str">
        <f>'Pr.(37)'!B2</f>
        <v>SERVIZIO TECNICO</v>
      </c>
      <c r="C24" s="162" t="str">
        <f>'Pr.(37)'!B3</f>
        <v>PIANO REGOLATORE COMUNALE, AGGIORNAMENTI E VARIANTI</v>
      </c>
      <c r="D24" s="148" t="str">
        <f>IF('Pr.(37)'!$I$24='Pr.(37)'!$L$24,'Pr.(37)'!$G$39,"NON COMPILATO")</f>
        <v>MEDIO</v>
      </c>
      <c r="E24" s="148" t="str">
        <f>IF('Pr.(37)'!$I$36='Pr.(37)'!$L$36,'Pr.(37)'!$G$40,"NON COMPILATO")</f>
        <v>ALTO</v>
      </c>
      <c r="F24" s="157" t="str">
        <f>'Pr.(37)'!$G$41</f>
        <v>CRITICO</v>
      </c>
      <c r="G24" s="142" t="s">
        <v>114</v>
      </c>
      <c r="H24" s="143" t="s">
        <v>103</v>
      </c>
      <c r="I24" s="144" t="s">
        <v>115</v>
      </c>
    </row>
    <row r="25" spans="1:9" s="145" customFormat="1" ht="53.25" customHeight="1" x14ac:dyDescent="0.2">
      <c r="A25" s="161">
        <v>38</v>
      </c>
      <c r="B25" s="162" t="str">
        <f>'Pr.(38)'!B2</f>
        <v>SERVIZIO TECNICO</v>
      </c>
      <c r="C25" s="162" t="str">
        <f>'Pr.(38)'!B3</f>
        <v>PIANO URBANISTICO ATTUATIVO E VARIANTI ALLO STESSO</v>
      </c>
      <c r="D25" s="148" t="str">
        <f>IF('Pr.(38)'!$I$24='Pr.(38)'!$L$24,'Pr.(38)'!$G$39,"NON COMPILATO")</f>
        <v>MEDIO</v>
      </c>
      <c r="E25" s="148" t="str">
        <f>IF('Pr.(38)'!$I$36='Pr.(38)'!$L$36,'Pr.(38)'!$G$40,"NON COMPILATO")</f>
        <v>MEDIO</v>
      </c>
      <c r="F25" s="157" t="str">
        <f>'Pr.(38)'!$G$41</f>
        <v>MEDIO</v>
      </c>
      <c r="G25" s="142" t="s">
        <v>116</v>
      </c>
      <c r="H25" s="143" t="s">
        <v>103</v>
      </c>
      <c r="I25" s="144" t="s">
        <v>115</v>
      </c>
    </row>
    <row r="26" spans="1:9" s="145" customFormat="1" ht="53.25" customHeight="1" x14ac:dyDescent="0.2">
      <c r="A26" s="161">
        <v>39</v>
      </c>
      <c r="B26" s="162" t="str">
        <f>'Pr.(39)'!B2</f>
        <v>SERVIZIO TECNICO</v>
      </c>
      <c r="C26" s="162" t="str">
        <f>'Pr.(39)'!B3</f>
        <v>Approvazione collaudo strumenti attuativi</v>
      </c>
      <c r="D26" s="148" t="str">
        <f>IF('Pr.(39)'!$I$24='Pr.(39)'!$L$24,'Pr.(39)'!$G$39,"NON COMPILATO")</f>
        <v>MEDIO</v>
      </c>
      <c r="E26" s="148" t="str">
        <f>IF('Pr.(39)'!$I$36='Pr.(39)'!$L$36,'Pr.(39)'!$G$40,"NON COMPILATO")</f>
        <v>MEDIO</v>
      </c>
      <c r="F26" s="157" t="str">
        <f>'Pr.(39)'!$G$41</f>
        <v>MEDIO</v>
      </c>
      <c r="G26" s="142" t="s">
        <v>110</v>
      </c>
      <c r="H26" s="143" t="s">
        <v>103</v>
      </c>
      <c r="I26" s="144" t="s">
        <v>117</v>
      </c>
    </row>
    <row r="27" spans="1:9" s="145" customFormat="1" ht="53.25" customHeight="1" x14ac:dyDescent="0.2">
      <c r="A27" s="161">
        <v>40</v>
      </c>
      <c r="B27" s="162" t="str">
        <f>'Pr.(40)'!B2</f>
        <v>SERVIZIO TECNICO</v>
      </c>
      <c r="C27" s="162" t="str">
        <f>'Pr.(40)'!B3</f>
        <v>Acquisizione aree o servitù di passaggio strumenti attuativi</v>
      </c>
      <c r="D27" s="148" t="str">
        <f>IF('Pr.(40)'!$I$24='Pr.(40)'!$L$24,'Pr.(40)'!$G$39,"NON COMPILATO")</f>
        <v>BASSO</v>
      </c>
      <c r="E27" s="148" t="str">
        <f>IF('Pr.(40)'!$I$36='Pr.(40)'!$L$36,'Pr.(40)'!$G$40,"NON COMPILATO")</f>
        <v>BASSO</v>
      </c>
      <c r="F27" s="157" t="str">
        <f>'Pr.(40)'!$G$41</f>
        <v>MINIMO</v>
      </c>
      <c r="G27" s="142" t="s">
        <v>118</v>
      </c>
      <c r="H27" s="143" t="s">
        <v>103</v>
      </c>
      <c r="I27" s="144" t="s">
        <v>119</v>
      </c>
    </row>
    <row r="28" spans="1:9" x14ac:dyDescent="0.25">
      <c r="B28" s="1"/>
      <c r="C28" s="1"/>
    </row>
  </sheetData>
  <protectedRanges>
    <protectedRange password="EDCA" sqref="A4:F27" name="Intervallo2"/>
    <protectedRange sqref="G19:I27" name="Intervallo1"/>
  </protectedRanges>
  <mergeCells count="1">
    <mergeCell ref="D2:F2"/>
  </mergeCells>
  <pageMargins left="0.19685039370078741" right="0.19685039370078741" top="0.51181102362204722" bottom="0.51181102362204722" header="0.51181102362204722" footer="0.51181102362204722"/>
  <pageSetup paperSize="8" scale="81" firstPageNumber="0" fitToHeight="4" orientation="landscape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BL69"/>
  <sheetViews>
    <sheetView topLeftCell="B20" zoomScale="130" zoomScaleNormal="130" workbookViewId="0">
      <selection activeCell="C28" sqref="C28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5703125" style="2" bestFit="1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137</v>
      </c>
      <c r="C3" s="23"/>
      <c r="D3" s="23"/>
      <c r="E3" s="23"/>
    </row>
    <row r="4" spans="1:9" ht="12.75" customHeight="1" x14ac:dyDescent="0.25">
      <c r="A4" s="173" t="s">
        <v>26</v>
      </c>
      <c r="B4" s="173"/>
      <c r="C4" s="173" t="s">
        <v>27</v>
      </c>
      <c r="D4" s="173"/>
      <c r="E4" s="173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 t="s">
        <v>33</v>
      </c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 t="s">
        <v>33</v>
      </c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 t="s">
        <v>33</v>
      </c>
      <c r="E10" s="28"/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 t="s">
        <v>33</v>
      </c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92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92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33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4</v>
      </c>
      <c r="E24" s="34">
        <f>COUNTA(E6,E8,E10,E12,E14,E16,E18,E20,E22)</f>
        <v>5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74" t="s">
        <v>52</v>
      </c>
      <c r="B26" s="174"/>
      <c r="C26" s="175" t="s">
        <v>27</v>
      </c>
      <c r="D26" s="175"/>
      <c r="E26" s="175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 t="s">
        <v>33</v>
      </c>
      <c r="D28" s="28"/>
      <c r="E28" s="28"/>
      <c r="H28" s="29">
        <f>COUNTA(C28:E28)</f>
        <v>1</v>
      </c>
      <c r="I28" s="30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 t="s">
        <v>33</v>
      </c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33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1</v>
      </c>
      <c r="D36" s="34">
        <f>COUNTA(D28,D30,D32,D34)</f>
        <v>2</v>
      </c>
      <c r="E36" s="34">
        <f>COUNTA(E28,E30,E32,E34)</f>
        <v>1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24</v>
      </c>
      <c r="E39" s="44">
        <f>E24*E57</f>
        <v>15</v>
      </c>
      <c r="F39" s="45">
        <f>SUM(C39:E39)</f>
        <v>39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6</v>
      </c>
      <c r="D40" s="47">
        <f>D36*D58</f>
        <v>8</v>
      </c>
      <c r="E40" s="47">
        <f>E36*E58</f>
        <v>2</v>
      </c>
      <c r="F40" s="48">
        <f>SUM(C40:E40)</f>
        <v>16</v>
      </c>
      <c r="G40" s="47" t="str">
        <f>IF(F40&lt;C68,"BASSO",(IF(F40&lt;C67,"MEDIO","ALTO")))</f>
        <v>MEDIO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BASSO</v>
      </c>
    </row>
    <row r="42" spans="1:16" ht="13.5" customHeight="1" x14ac:dyDescent="0.25">
      <c r="K42" s="172" t="s">
        <v>65</v>
      </c>
      <c r="L42" s="172"/>
      <c r="M42" s="172"/>
      <c r="N42" s="172"/>
      <c r="O42" s="172"/>
      <c r="P42" s="172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1</v>
      </c>
      <c r="I45" s="51">
        <f t="shared" si="0"/>
        <v>1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0</v>
      </c>
      <c r="I47" s="51">
        <f t="shared" si="0"/>
        <v>0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1</v>
      </c>
      <c r="I48" s="51">
        <f t="shared" si="0"/>
        <v>1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0</v>
      </c>
      <c r="I50" s="51">
        <f t="shared" si="0"/>
        <v>0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1</v>
      </c>
      <c r="I51" s="51">
        <f t="shared" si="0"/>
        <v>2</v>
      </c>
      <c r="J51" s="51" t="str">
        <f t="shared" si="1"/>
        <v>BASSO</v>
      </c>
      <c r="K51" s="64" t="s">
        <v>78</v>
      </c>
      <c r="L51" s="65" t="str">
        <f t="shared" si="2"/>
        <v>x</v>
      </c>
      <c r="M51" s="66" t="s">
        <v>75</v>
      </c>
      <c r="N51" s="65" t="str">
        <f t="shared" si="3"/>
        <v>x</v>
      </c>
      <c r="O51" s="66" t="s">
        <v>78</v>
      </c>
      <c r="P51" s="65" t="str">
        <f t="shared" si="4"/>
        <v>x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0</v>
      </c>
      <c r="I52" s="51">
        <f t="shared" si="0"/>
        <v>1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BL69"/>
  <sheetViews>
    <sheetView topLeftCell="B1" zoomScale="130" zoomScaleNormal="130" workbookViewId="0">
      <selection activeCell="B3" sqref="B3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5703125" style="2" bestFit="1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98</v>
      </c>
      <c r="C3" s="23"/>
      <c r="D3" s="23"/>
      <c r="E3" s="23"/>
    </row>
    <row r="4" spans="1:9" ht="12.75" customHeight="1" x14ac:dyDescent="0.25">
      <c r="A4" s="173" t="s">
        <v>26</v>
      </c>
      <c r="B4" s="173"/>
      <c r="C4" s="173" t="s">
        <v>27</v>
      </c>
      <c r="D4" s="173"/>
      <c r="E4" s="173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/>
      <c r="E6" s="28" t="s">
        <v>33</v>
      </c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/>
      <c r="E8" s="28" t="s">
        <v>33</v>
      </c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33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/>
      <c r="E12" s="28" t="s">
        <v>33</v>
      </c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33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33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33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0</v>
      </c>
      <c r="E24" s="34">
        <f>COUNTA(E6,E8,E10,E12,E14,E16,E18,E20,E22)</f>
        <v>9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74" t="s">
        <v>52</v>
      </c>
      <c r="B26" s="174"/>
      <c r="C26" s="175" t="s">
        <v>27</v>
      </c>
      <c r="D26" s="175"/>
      <c r="E26" s="175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33</v>
      </c>
      <c r="H28" s="29">
        <f>COUNTA(C28:E28)</f>
        <v>1</v>
      </c>
      <c r="I28" s="30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/>
      <c r="E30" s="28" t="s">
        <v>33</v>
      </c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/>
      <c r="E32" s="28" t="s">
        <v>33</v>
      </c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33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0</v>
      </c>
      <c r="E36" s="34">
        <f>COUNTA(E28,E30,E32,E34)</f>
        <v>4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0</v>
      </c>
      <c r="E39" s="44">
        <f>E24*E57</f>
        <v>27</v>
      </c>
      <c r="F39" s="45">
        <f>SUM(C39:E39)</f>
        <v>27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0</v>
      </c>
      <c r="D40" s="47">
        <f>D36*D58</f>
        <v>0</v>
      </c>
      <c r="E40" s="47">
        <f>E36*E58</f>
        <v>8</v>
      </c>
      <c r="F40" s="48">
        <f>SUM(C40:E40)</f>
        <v>8</v>
      </c>
      <c r="G40" s="47" t="str">
        <f>IF(F40&lt;C68,"BASSO",(IF(F40&lt;C67,"MEDIO","ALTO")))</f>
        <v>BASSO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72" t="s">
        <v>65</v>
      </c>
      <c r="L42" s="172"/>
      <c r="M42" s="172"/>
      <c r="N42" s="172"/>
      <c r="O42" s="172"/>
      <c r="P42" s="172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1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0</v>
      </c>
      <c r="I48" s="51">
        <f t="shared" si="0"/>
        <v>0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1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0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1</v>
      </c>
      <c r="I52" s="51">
        <f t="shared" si="0"/>
        <v>2</v>
      </c>
      <c r="J52" s="51" t="str">
        <f t="shared" si="1"/>
        <v>MINIMO</v>
      </c>
      <c r="K52" s="67" t="s">
        <v>78</v>
      </c>
      <c r="L52" s="68" t="str">
        <f t="shared" si="2"/>
        <v>x</v>
      </c>
      <c r="M52" s="69" t="s">
        <v>78</v>
      </c>
      <c r="N52" s="68" t="str">
        <f t="shared" si="3"/>
        <v>x</v>
      </c>
      <c r="O52" s="69" t="s">
        <v>80</v>
      </c>
      <c r="P52" s="68" t="str">
        <f t="shared" si="4"/>
        <v>x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BL69"/>
  <sheetViews>
    <sheetView topLeftCell="B49" zoomScale="130" zoomScaleNormal="130" workbookViewId="0">
      <selection activeCell="C22" sqref="C2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5703125" style="2" bestFit="1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99</v>
      </c>
      <c r="C3" s="23"/>
      <c r="D3" s="23"/>
      <c r="E3" s="23"/>
    </row>
    <row r="4" spans="1:9" ht="12.75" customHeight="1" x14ac:dyDescent="0.25">
      <c r="A4" s="173" t="s">
        <v>26</v>
      </c>
      <c r="B4" s="173"/>
      <c r="C4" s="173" t="s">
        <v>27</v>
      </c>
      <c r="D4" s="173"/>
      <c r="E4" s="173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 t="s">
        <v>33</v>
      </c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 t="s">
        <v>33</v>
      </c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 t="s">
        <v>33</v>
      </c>
      <c r="E10" s="28"/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 t="s">
        <v>33</v>
      </c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 t="s">
        <v>33</v>
      </c>
      <c r="E14" s="28"/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 t="s">
        <v>33</v>
      </c>
      <c r="E16" s="28"/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 t="s">
        <v>33</v>
      </c>
      <c r="E18" s="28"/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 t="s">
        <v>33</v>
      </c>
      <c r="E20" s="28"/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 t="s">
        <v>33</v>
      </c>
      <c r="E22" s="31"/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9</v>
      </c>
      <c r="E24" s="34">
        <f>COUNTA(E6,E8,E10,E12,E14,E16,E18,E20,E22)</f>
        <v>0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74" t="s">
        <v>52</v>
      </c>
      <c r="B26" s="174"/>
      <c r="C26" s="175" t="s">
        <v>27</v>
      </c>
      <c r="D26" s="175"/>
      <c r="E26" s="175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 t="s">
        <v>33</v>
      </c>
      <c r="E28" s="28"/>
      <c r="H28" s="29">
        <f>COUNTA(C28:E28)</f>
        <v>1</v>
      </c>
      <c r="I28" s="30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 t="s">
        <v>33</v>
      </c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 t="s">
        <v>33</v>
      </c>
      <c r="E34" s="28"/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4</v>
      </c>
      <c r="E36" s="34">
        <f>COUNTA(E28,E30,E32,E34)</f>
        <v>0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54</v>
      </c>
      <c r="E39" s="44">
        <f>E24*E57</f>
        <v>0</v>
      </c>
      <c r="F39" s="45">
        <f>SUM(C39:E39)</f>
        <v>54</v>
      </c>
      <c r="G39" s="44" t="str">
        <f>IF(F39&lt;C63,"BASSO",(IF(F39&lt;C62,"MEDIO","ALTO")))</f>
        <v>MEDIO</v>
      </c>
    </row>
    <row r="40" spans="1:16" x14ac:dyDescent="0.25">
      <c r="B40" s="46" t="s">
        <v>4</v>
      </c>
      <c r="C40" s="47">
        <f>C36*C58</f>
        <v>0</v>
      </c>
      <c r="D40" s="47">
        <f>D36*D58</f>
        <v>16</v>
      </c>
      <c r="E40" s="47">
        <f>E36*E58</f>
        <v>0</v>
      </c>
      <c r="F40" s="48">
        <f>SUM(C40:E40)</f>
        <v>16</v>
      </c>
      <c r="G40" s="47" t="str">
        <f>IF(F40&lt;C68,"BASSO",(IF(F40&lt;C67,"MEDIO","ALTO")))</f>
        <v>MEDIO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MEDIO</v>
      </c>
    </row>
    <row r="42" spans="1:16" ht="13.5" customHeight="1" x14ac:dyDescent="0.25">
      <c r="K42" s="172" t="s">
        <v>65</v>
      </c>
      <c r="L42" s="172"/>
      <c r="M42" s="172"/>
      <c r="N42" s="172"/>
      <c r="O42" s="172"/>
      <c r="P42" s="172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1</v>
      </c>
      <c r="I45" s="51">
        <f t="shared" si="0"/>
        <v>1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1</v>
      </c>
      <c r="H46" s="51">
        <f>IF(G40=D46,1,0)</f>
        <v>0</v>
      </c>
      <c r="I46" s="51">
        <f t="shared" si="0"/>
        <v>1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0</v>
      </c>
      <c r="I47" s="51">
        <f t="shared" si="0"/>
        <v>0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1</v>
      </c>
      <c r="H48" s="51">
        <f>IF(G40=D48,1,0)</f>
        <v>1</v>
      </c>
      <c r="I48" s="51">
        <f t="shared" si="0"/>
        <v>2</v>
      </c>
      <c r="J48" s="51" t="str">
        <f t="shared" si="1"/>
        <v>MEDIO</v>
      </c>
      <c r="K48" s="61" t="s">
        <v>75</v>
      </c>
      <c r="L48" s="62" t="str">
        <f t="shared" si="2"/>
        <v>x</v>
      </c>
      <c r="M48" s="63" t="s">
        <v>75</v>
      </c>
      <c r="N48" s="62" t="str">
        <f t="shared" si="3"/>
        <v>x</v>
      </c>
      <c r="O48" s="63" t="s">
        <v>75</v>
      </c>
      <c r="P48" s="62" t="str">
        <f t="shared" si="4"/>
        <v>x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0</v>
      </c>
      <c r="H49" s="51">
        <f>IF(G40=D49,1,0)</f>
        <v>0</v>
      </c>
      <c r="I49" s="51">
        <f t="shared" si="0"/>
        <v>0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1</v>
      </c>
      <c r="H50" s="51">
        <f>IF(G40=D50,1,0)</f>
        <v>0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0</v>
      </c>
      <c r="H51" s="51">
        <f>IF(G40=D51,1,0)</f>
        <v>1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0</v>
      </c>
      <c r="H52" s="51">
        <f>IF(G40=D52,1,0)</f>
        <v>0</v>
      </c>
      <c r="I52" s="51">
        <f t="shared" si="0"/>
        <v>0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L69"/>
  <sheetViews>
    <sheetView topLeftCell="B46" zoomScale="120" zoomScaleNormal="120" workbookViewId="0">
      <selection activeCell="B3" sqref="B3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100</v>
      </c>
      <c r="C3" s="23"/>
      <c r="D3" s="23"/>
      <c r="E3" s="23"/>
    </row>
    <row r="4" spans="1:9" ht="12.75" customHeight="1" x14ac:dyDescent="0.25">
      <c r="A4" s="173" t="s">
        <v>26</v>
      </c>
      <c r="B4" s="173"/>
      <c r="C4" s="173" t="s">
        <v>27</v>
      </c>
      <c r="D4" s="173"/>
      <c r="E4" s="173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 t="s">
        <v>33</v>
      </c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 t="s">
        <v>33</v>
      </c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 t="s">
        <v>33</v>
      </c>
      <c r="E10" s="28"/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 t="s">
        <v>33</v>
      </c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 t="s">
        <v>33</v>
      </c>
      <c r="E14" s="28"/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 t="s">
        <v>33</v>
      </c>
      <c r="E16" s="28"/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 t="s">
        <v>33</v>
      </c>
      <c r="D18" s="28"/>
      <c r="E18" s="28"/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 t="s">
        <v>33</v>
      </c>
      <c r="D22" s="31"/>
      <c r="E22" s="31"/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2</v>
      </c>
      <c r="D24" s="34">
        <f>COUNTA(D6,D8,D10,D12,D14,D16,D18,D20,D22)</f>
        <v>6</v>
      </c>
      <c r="E24" s="34">
        <f>COUNTA(E6,E8,E10,E12,E14,E16,E18,E20,E22)</f>
        <v>1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74" t="s">
        <v>52</v>
      </c>
      <c r="B26" s="174"/>
      <c r="C26" s="175" t="s">
        <v>27</v>
      </c>
      <c r="D26" s="175"/>
      <c r="E26" s="175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33</v>
      </c>
      <c r="H28" s="29">
        <f>COUNTA(C28:E28)</f>
        <v>1</v>
      </c>
      <c r="I28" s="30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 t="s">
        <v>33</v>
      </c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 t="s">
        <v>33</v>
      </c>
      <c r="E34" s="28"/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3</v>
      </c>
      <c r="E36" s="34">
        <f>COUNTA(E28,E30,E32,E34)</f>
        <v>1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18</v>
      </c>
      <c r="D39" s="44">
        <f>D24*D57</f>
        <v>36</v>
      </c>
      <c r="E39" s="44">
        <f>E24*E57</f>
        <v>3</v>
      </c>
      <c r="F39" s="45">
        <f>SUM(C39:E39)</f>
        <v>57</v>
      </c>
      <c r="G39" s="44" t="str">
        <f>IF(F39&lt;C63,"BASSO",(IF(F39&lt;C62,"MEDIO","ALTO")))</f>
        <v>MEDIO</v>
      </c>
    </row>
    <row r="40" spans="1:16" x14ac:dyDescent="0.25">
      <c r="B40" s="46" t="s">
        <v>4</v>
      </c>
      <c r="C40" s="47">
        <f>C36*C58</f>
        <v>0</v>
      </c>
      <c r="D40" s="47">
        <f>D36*D58</f>
        <v>12</v>
      </c>
      <c r="E40" s="47">
        <f>E36*E58</f>
        <v>2</v>
      </c>
      <c r="F40" s="48">
        <f>SUM(C40:E40)</f>
        <v>14</v>
      </c>
      <c r="G40" s="47" t="str">
        <f>IF(F40&lt;C68,"BASSO",(IF(F40&lt;C67,"MEDIO","ALTO")))</f>
        <v>MEDIO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MEDIO</v>
      </c>
    </row>
    <row r="42" spans="1:16" ht="13.5" customHeight="1" x14ac:dyDescent="0.25">
      <c r="K42" s="172" t="s">
        <v>65</v>
      </c>
      <c r="L42" s="172"/>
      <c r="M42" s="172"/>
      <c r="N42" s="172"/>
      <c r="O42" s="172"/>
      <c r="P42" s="172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1</v>
      </c>
      <c r="I45" s="51">
        <f t="shared" si="0"/>
        <v>1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1</v>
      </c>
      <c r="H46" s="51">
        <f>IF(G40=D46,1,0)</f>
        <v>0</v>
      </c>
      <c r="I46" s="51">
        <f t="shared" si="0"/>
        <v>1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0</v>
      </c>
      <c r="I47" s="51">
        <f t="shared" si="0"/>
        <v>0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1</v>
      </c>
      <c r="H48" s="51">
        <f>IF(G40=D48,1,0)</f>
        <v>1</v>
      </c>
      <c r="I48" s="51">
        <f t="shared" si="0"/>
        <v>2</v>
      </c>
      <c r="J48" s="51" t="str">
        <f t="shared" si="1"/>
        <v>MEDIO</v>
      </c>
      <c r="K48" s="61" t="s">
        <v>75</v>
      </c>
      <c r="L48" s="62" t="str">
        <f t="shared" si="2"/>
        <v>x</v>
      </c>
      <c r="M48" s="63" t="s">
        <v>75</v>
      </c>
      <c r="N48" s="62" t="str">
        <f t="shared" si="3"/>
        <v>x</v>
      </c>
      <c r="O48" s="63" t="s">
        <v>75</v>
      </c>
      <c r="P48" s="62" t="str">
        <f t="shared" si="4"/>
        <v>x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0</v>
      </c>
      <c r="H49" s="51">
        <f>IF(G40=D49,1,0)</f>
        <v>0</v>
      </c>
      <c r="I49" s="51">
        <f t="shared" si="0"/>
        <v>0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1</v>
      </c>
      <c r="H50" s="51">
        <f>IF(G40=D50,1,0)</f>
        <v>0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0</v>
      </c>
      <c r="H51" s="51">
        <f>IF(G40=D51,1,0)</f>
        <v>1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0</v>
      </c>
      <c r="H52" s="51">
        <f>IF(G40=D52,1,0)</f>
        <v>0</v>
      </c>
      <c r="I52" s="51">
        <f t="shared" si="0"/>
        <v>0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L69"/>
  <sheetViews>
    <sheetView topLeftCell="A55" zoomScaleNormal="100" workbookViewId="0">
      <selection activeCell="B2" sqref="B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101</v>
      </c>
      <c r="C3" s="23"/>
      <c r="D3" s="23"/>
      <c r="E3" s="23"/>
    </row>
    <row r="4" spans="1:9" ht="12.75" customHeight="1" x14ac:dyDescent="0.25">
      <c r="A4" s="173" t="s">
        <v>26</v>
      </c>
      <c r="B4" s="173"/>
      <c r="C4" s="173" t="s">
        <v>27</v>
      </c>
      <c r="D4" s="173"/>
      <c r="E4" s="173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/>
      <c r="E6" s="28" t="s">
        <v>33</v>
      </c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/>
      <c r="E8" s="28" t="s">
        <v>33</v>
      </c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33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/>
      <c r="E12" s="28" t="s">
        <v>33</v>
      </c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33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33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33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0</v>
      </c>
      <c r="E24" s="34">
        <f>COUNTA(E6,E8,E10,E12,E14,E16,E18,E20,E22)</f>
        <v>9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74" t="s">
        <v>52</v>
      </c>
      <c r="B26" s="174"/>
      <c r="C26" s="175" t="s">
        <v>27</v>
      </c>
      <c r="D26" s="175"/>
      <c r="E26" s="175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33</v>
      </c>
      <c r="H28" s="29">
        <f>COUNTA(C28:E28)</f>
        <v>1</v>
      </c>
      <c r="I28" s="30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 t="s">
        <v>33</v>
      </c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33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2</v>
      </c>
      <c r="E36" s="34">
        <f>COUNTA(E28,E30,E32,E34)</f>
        <v>2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0</v>
      </c>
      <c r="E39" s="44">
        <f>E24*E57</f>
        <v>27</v>
      </c>
      <c r="F39" s="45">
        <f>SUM(C39:E39)</f>
        <v>27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0</v>
      </c>
      <c r="D40" s="47">
        <f>D36*D58</f>
        <v>8</v>
      </c>
      <c r="E40" s="47">
        <f>E36*E58</f>
        <v>4</v>
      </c>
      <c r="F40" s="48">
        <f>SUM(C40:E40)</f>
        <v>12</v>
      </c>
      <c r="G40" s="47" t="str">
        <f>IF(F40&lt;C68,"BASSO",(IF(F40&lt;C67,"MEDIO","ALTO")))</f>
        <v>MEDIO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BASSO</v>
      </c>
    </row>
    <row r="42" spans="1:16" ht="13.5" customHeight="1" x14ac:dyDescent="0.25">
      <c r="K42" s="172" t="s">
        <v>65</v>
      </c>
      <c r="L42" s="172"/>
      <c r="M42" s="172"/>
      <c r="N42" s="172"/>
      <c r="O42" s="172"/>
      <c r="P42" s="172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1</v>
      </c>
      <c r="I45" s="51">
        <f t="shared" si="0"/>
        <v>1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0</v>
      </c>
      <c r="I47" s="51">
        <f t="shared" si="0"/>
        <v>0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1</v>
      </c>
      <c r="I48" s="51">
        <f t="shared" si="0"/>
        <v>1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0</v>
      </c>
      <c r="I50" s="51">
        <f t="shared" si="0"/>
        <v>0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1</v>
      </c>
      <c r="I51" s="51">
        <f t="shared" si="0"/>
        <v>2</v>
      </c>
      <c r="J51" s="51" t="str">
        <f t="shared" si="1"/>
        <v>BASSO</v>
      </c>
      <c r="K51" s="64" t="s">
        <v>78</v>
      </c>
      <c r="L51" s="65" t="str">
        <f t="shared" si="2"/>
        <v>x</v>
      </c>
      <c r="M51" s="66" t="s">
        <v>75</v>
      </c>
      <c r="N51" s="65" t="str">
        <f t="shared" si="3"/>
        <v>x</v>
      </c>
      <c r="O51" s="66" t="s">
        <v>78</v>
      </c>
      <c r="P51" s="65" t="str">
        <f t="shared" si="4"/>
        <v>x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0</v>
      </c>
      <c r="I52" s="51">
        <f t="shared" si="0"/>
        <v>1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BL69"/>
  <sheetViews>
    <sheetView topLeftCell="A25" zoomScaleNormal="100" workbookViewId="0">
      <selection activeCell="A4" sqref="A4:B4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140</v>
      </c>
      <c r="C3" s="23"/>
      <c r="D3" s="23"/>
      <c r="E3" s="23"/>
    </row>
    <row r="4" spans="1:9" ht="12.75" customHeight="1" x14ac:dyDescent="0.25">
      <c r="A4" s="173" t="s">
        <v>26</v>
      </c>
      <c r="B4" s="173"/>
      <c r="C4" s="173" t="s">
        <v>27</v>
      </c>
      <c r="D4" s="173"/>
      <c r="E4" s="173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/>
      <c r="E6" s="28" t="s">
        <v>33</v>
      </c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/>
      <c r="E8" s="28" t="s">
        <v>33</v>
      </c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33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/>
      <c r="E12" s="28" t="s">
        <v>33</v>
      </c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33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33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33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0</v>
      </c>
      <c r="E24" s="34">
        <f>COUNTA(E6,E8,E10,E12,E14,E16,E18,E20,E22)</f>
        <v>9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74" t="s">
        <v>52</v>
      </c>
      <c r="B26" s="174"/>
      <c r="C26" s="175" t="s">
        <v>27</v>
      </c>
      <c r="D26" s="175"/>
      <c r="E26" s="175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33</v>
      </c>
      <c r="H28" s="29">
        <f>COUNTA(C28:E28)</f>
        <v>1</v>
      </c>
      <c r="I28" s="30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/>
      <c r="E30" s="28" t="s">
        <v>33</v>
      </c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/>
      <c r="E32" s="28" t="s">
        <v>33</v>
      </c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33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0</v>
      </c>
      <c r="E36" s="34">
        <f>COUNTA(E28,E30,E32,E34)</f>
        <v>4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0</v>
      </c>
      <c r="E39" s="44">
        <f>E24*E57</f>
        <v>27</v>
      </c>
      <c r="F39" s="45">
        <f>SUM(C39:E39)</f>
        <v>27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0</v>
      </c>
      <c r="D40" s="47">
        <f>D36*D58</f>
        <v>0</v>
      </c>
      <c r="E40" s="47">
        <f>E36*E58</f>
        <v>8</v>
      </c>
      <c r="F40" s="48">
        <f>SUM(C40:E40)</f>
        <v>8</v>
      </c>
      <c r="G40" s="47" t="str">
        <f>IF(F40&lt;C68,"BASSO",(IF(F40&lt;C67,"MEDIO","ALTO")))</f>
        <v>BASSO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72" t="s">
        <v>65</v>
      </c>
      <c r="L42" s="172"/>
      <c r="M42" s="172"/>
      <c r="N42" s="172"/>
      <c r="O42" s="172"/>
      <c r="P42" s="172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1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0</v>
      </c>
      <c r="I48" s="51">
        <f t="shared" si="0"/>
        <v>0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1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0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1</v>
      </c>
      <c r="I52" s="51">
        <f t="shared" si="0"/>
        <v>2</v>
      </c>
      <c r="J52" s="51" t="str">
        <f t="shared" si="1"/>
        <v>MINIMO</v>
      </c>
      <c r="K52" s="67" t="s">
        <v>78</v>
      </c>
      <c r="L52" s="68" t="str">
        <f t="shared" si="2"/>
        <v>x</v>
      </c>
      <c r="M52" s="69" t="s">
        <v>78</v>
      </c>
      <c r="N52" s="68" t="str">
        <f t="shared" si="3"/>
        <v>x</v>
      </c>
      <c r="O52" s="69" t="s">
        <v>80</v>
      </c>
      <c r="P52" s="68" t="str">
        <f t="shared" si="4"/>
        <v>x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BL69"/>
  <sheetViews>
    <sheetView topLeftCell="A19" zoomScaleNormal="100" workbookViewId="0">
      <selection activeCell="B2" sqref="B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102</v>
      </c>
      <c r="C3" s="23"/>
      <c r="D3" s="23"/>
      <c r="E3" s="23"/>
    </row>
    <row r="4" spans="1:9" ht="12.75" customHeight="1" x14ac:dyDescent="0.25">
      <c r="A4" s="173" t="s">
        <v>26</v>
      </c>
      <c r="B4" s="173"/>
      <c r="C4" s="173" t="s">
        <v>27</v>
      </c>
      <c r="D4" s="173"/>
      <c r="E4" s="173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/>
      <c r="E6" s="28" t="s">
        <v>33</v>
      </c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/>
      <c r="E8" s="28" t="s">
        <v>33</v>
      </c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33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/>
      <c r="E12" s="28" t="s">
        <v>33</v>
      </c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33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33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33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0</v>
      </c>
      <c r="E24" s="34">
        <f>COUNTA(E6,E8,E10,E12,E14,E16,E18,E20,E22)</f>
        <v>9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74" t="s">
        <v>52</v>
      </c>
      <c r="B26" s="174"/>
      <c r="C26" s="175" t="s">
        <v>27</v>
      </c>
      <c r="D26" s="175"/>
      <c r="E26" s="175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33</v>
      </c>
      <c r="H28" s="29">
        <f>COUNTA(C28:E28)</f>
        <v>1</v>
      </c>
      <c r="I28" s="30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/>
      <c r="E30" s="28" t="s">
        <v>33</v>
      </c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/>
      <c r="E32" s="28" t="s">
        <v>33</v>
      </c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33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0</v>
      </c>
      <c r="E36" s="34">
        <f>COUNTA(E28,E30,E32,E34)</f>
        <v>4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0</v>
      </c>
      <c r="E39" s="44">
        <f>E24*E57</f>
        <v>27</v>
      </c>
      <c r="F39" s="45">
        <f>SUM(C39:E39)</f>
        <v>27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0</v>
      </c>
      <c r="D40" s="47">
        <f>D36*D58</f>
        <v>0</v>
      </c>
      <c r="E40" s="47">
        <f>E36*E58</f>
        <v>8</v>
      </c>
      <c r="F40" s="48">
        <f>SUM(C40:E40)</f>
        <v>8</v>
      </c>
      <c r="G40" s="47" t="str">
        <f>IF(F40&lt;C68,"BASSO",(IF(F40&lt;C67,"MEDIO","ALTO")))</f>
        <v>BASSO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72" t="s">
        <v>65</v>
      </c>
      <c r="L42" s="172"/>
      <c r="M42" s="172"/>
      <c r="N42" s="172"/>
      <c r="O42" s="172"/>
      <c r="P42" s="172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1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0</v>
      </c>
      <c r="I48" s="51">
        <f t="shared" si="0"/>
        <v>0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1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0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1</v>
      </c>
      <c r="I52" s="51">
        <f t="shared" si="0"/>
        <v>2</v>
      </c>
      <c r="J52" s="51" t="str">
        <f t="shared" si="1"/>
        <v>MINIMO</v>
      </c>
      <c r="K52" s="67" t="s">
        <v>78</v>
      </c>
      <c r="L52" s="68" t="str">
        <f t="shared" si="2"/>
        <v>x</v>
      </c>
      <c r="M52" s="69" t="s">
        <v>78</v>
      </c>
      <c r="N52" s="68" t="str">
        <f t="shared" si="3"/>
        <v>x</v>
      </c>
      <c r="O52" s="69" t="s">
        <v>80</v>
      </c>
      <c r="P52" s="68" t="str">
        <f t="shared" si="4"/>
        <v>x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69"/>
  <sheetViews>
    <sheetView topLeftCell="A49" zoomScale="120" zoomScaleNormal="120" workbookViewId="0">
      <selection activeCell="B2" sqref="B2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28515625" style="81" customWidth="1"/>
    <col min="5" max="5" width="6.140625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125</v>
      </c>
      <c r="C3" s="84"/>
      <c r="D3" s="84"/>
      <c r="E3" s="84"/>
    </row>
    <row r="4" spans="1:9" x14ac:dyDescent="0.2">
      <c r="A4" s="166" t="s">
        <v>26</v>
      </c>
      <c r="B4" s="166"/>
      <c r="C4" s="166" t="s">
        <v>27</v>
      </c>
      <c r="D4" s="166"/>
      <c r="E4" s="166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/>
      <c r="D6" s="89" t="s">
        <v>33</v>
      </c>
      <c r="E6" s="89"/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/>
      <c r="D8" s="89"/>
      <c r="E8" s="89" t="s">
        <v>33</v>
      </c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/>
      <c r="D10" s="89" t="s">
        <v>33</v>
      </c>
      <c r="E10" s="89"/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/>
      <c r="E12" s="89" t="s">
        <v>33</v>
      </c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33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/>
      <c r="E16" s="89" t="s">
        <v>33</v>
      </c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 t="s">
        <v>33</v>
      </c>
      <c r="E18" s="89"/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/>
      <c r="E20" s="89" t="s">
        <v>33</v>
      </c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/>
      <c r="E22" s="92" t="s">
        <v>33</v>
      </c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0</v>
      </c>
      <c r="D24" s="95">
        <f>COUNTA(D6,D8,D10,D12,D14,D16,D18,D20,D22)</f>
        <v>3</v>
      </c>
      <c r="E24" s="95">
        <f>COUNTA(E6,E8,E10,E12,E14,E16,E18,E20,E22)</f>
        <v>6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67" t="s">
        <v>52</v>
      </c>
      <c r="B26" s="168"/>
      <c r="C26" s="169" t="s">
        <v>27</v>
      </c>
      <c r="D26" s="169"/>
      <c r="E26" s="169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 t="s">
        <v>33</v>
      </c>
      <c r="E28" s="89"/>
      <c r="H28" s="90">
        <f>COUNTA(C28:E28)</f>
        <v>1</v>
      </c>
      <c r="I28" s="91" t="str">
        <f>IF(H28=1,"OK","VALORIZZARE UN LIVELLO")</f>
        <v>OK</v>
      </c>
      <c r="J28" s="170"/>
      <c r="K28" s="170"/>
      <c r="L28" s="170"/>
      <c r="M28" s="170"/>
      <c r="N28" s="170"/>
      <c r="O28" s="170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/>
      <c r="E30" s="89" t="s">
        <v>33</v>
      </c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 t="s">
        <v>33</v>
      </c>
      <c r="E32" s="89"/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/>
      <c r="E34" s="89" t="s">
        <v>33</v>
      </c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2</v>
      </c>
      <c r="E36" s="95">
        <f>COUNTA(E28,E30,E32,E34)</f>
        <v>2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0</v>
      </c>
      <c r="D39" s="105">
        <f>D24*D57</f>
        <v>18</v>
      </c>
      <c r="E39" s="105">
        <f>E24*E57</f>
        <v>18</v>
      </c>
      <c r="F39" s="106">
        <f>SUM(C39:E39)</f>
        <v>36</v>
      </c>
      <c r="G39" s="105" t="str">
        <f>IF(F39&lt;C63,"BASSO",(IF(F39&lt;C62,"MEDIO","ALTO")))</f>
        <v>BASSO</v>
      </c>
    </row>
    <row r="40" spans="1:16" x14ac:dyDescent="0.2">
      <c r="B40" s="107" t="s">
        <v>4</v>
      </c>
      <c r="C40" s="108">
        <f>C36*C58</f>
        <v>0</v>
      </c>
      <c r="D40" s="108">
        <f>D36*D58</f>
        <v>8</v>
      </c>
      <c r="E40" s="108">
        <f>E36*E58</f>
        <v>4</v>
      </c>
      <c r="F40" s="109">
        <f>SUM(C40:E40)</f>
        <v>12</v>
      </c>
      <c r="G40" s="108" t="str">
        <f>IF(F40&lt;C68,"BASSO",(IF(F40&lt;C67,"MEDIO","ALTO")))</f>
        <v>MEDIO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BASSO</v>
      </c>
    </row>
    <row r="42" spans="1:16" ht="13.5" customHeight="1" thickBot="1" x14ac:dyDescent="0.25">
      <c r="K42" s="163" t="s">
        <v>65</v>
      </c>
      <c r="L42" s="164"/>
      <c r="M42" s="164"/>
      <c r="N42" s="164"/>
      <c r="O42" s="164"/>
      <c r="P42" s="165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1</v>
      </c>
      <c r="I45" s="112">
        <f t="shared" ref="I45:I52" si="1">SUM(G45:H45)</f>
        <v>1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0</v>
      </c>
      <c r="H46" s="112">
        <f>IF(G40=D46,1,0)</f>
        <v>0</v>
      </c>
      <c r="I46" s="112">
        <f t="shared" si="1"/>
        <v>0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0</v>
      </c>
      <c r="I47" s="112">
        <f t="shared" si="1"/>
        <v>0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0</v>
      </c>
      <c r="H48" s="112">
        <f>IF(G40=D48,1,0)</f>
        <v>1</v>
      </c>
      <c r="I48" s="112">
        <f t="shared" si="1"/>
        <v>1</v>
      </c>
      <c r="J48" s="112" t="str">
        <f t="shared" si="2"/>
        <v xml:space="preserve">  </v>
      </c>
      <c r="K48" s="122" t="s">
        <v>75</v>
      </c>
      <c r="L48" s="123" t="str">
        <f t="shared" si="3"/>
        <v xml:space="preserve"> </v>
      </c>
      <c r="M48" s="124" t="s">
        <v>75</v>
      </c>
      <c r="N48" s="123" t="str">
        <f t="shared" si="4"/>
        <v xml:space="preserve"> </v>
      </c>
      <c r="O48" s="124" t="s">
        <v>75</v>
      </c>
      <c r="P48" s="123" t="str">
        <f t="shared" si="5"/>
        <v xml:space="preserve"> 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1</v>
      </c>
      <c r="H49" s="112">
        <f>IF(G40=D49,1,0)</f>
        <v>0</v>
      </c>
      <c r="I49" s="112">
        <f t="shared" si="1"/>
        <v>1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0</v>
      </c>
      <c r="H50" s="112">
        <f>IF(G40=D50,1,0)</f>
        <v>0</v>
      </c>
      <c r="I50" s="112">
        <f t="shared" si="1"/>
        <v>0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1</v>
      </c>
      <c r="H51" s="112">
        <f>IF(G40=D51,1,0)</f>
        <v>1</v>
      </c>
      <c r="I51" s="112">
        <f t="shared" si="1"/>
        <v>2</v>
      </c>
      <c r="J51" s="112" t="str">
        <f t="shared" si="2"/>
        <v>BASSO</v>
      </c>
      <c r="K51" s="125" t="s">
        <v>78</v>
      </c>
      <c r="L51" s="126" t="str">
        <f t="shared" si="3"/>
        <v>x</v>
      </c>
      <c r="M51" s="127" t="s">
        <v>75</v>
      </c>
      <c r="N51" s="126" t="str">
        <f t="shared" si="4"/>
        <v>x</v>
      </c>
      <c r="O51" s="127" t="s">
        <v>78</v>
      </c>
      <c r="P51" s="126" t="str">
        <f t="shared" si="5"/>
        <v>x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1</v>
      </c>
      <c r="H52" s="112">
        <f>IF(G40=D52,1,0)</f>
        <v>0</v>
      </c>
      <c r="I52" s="112">
        <f t="shared" si="1"/>
        <v>1</v>
      </c>
      <c r="J52" s="112" t="str">
        <f t="shared" si="2"/>
        <v xml:space="preserve">  </v>
      </c>
      <c r="K52" s="128" t="s">
        <v>78</v>
      </c>
      <c r="L52" s="129" t="str">
        <f t="shared" si="3"/>
        <v xml:space="preserve"> </v>
      </c>
      <c r="M52" s="130" t="s">
        <v>78</v>
      </c>
      <c r="N52" s="129" t="str">
        <f t="shared" si="4"/>
        <v xml:space="preserve"> </v>
      </c>
      <c r="O52" s="130" t="s">
        <v>80</v>
      </c>
      <c r="P52" s="129" t="str">
        <f t="shared" si="5"/>
        <v xml:space="preserve"> 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69"/>
  <sheetViews>
    <sheetView topLeftCell="A46" zoomScaleNormal="100" workbookViewId="0">
      <selection activeCell="B2" sqref="B2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28515625" style="81" customWidth="1"/>
    <col min="5" max="5" width="6.140625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126</v>
      </c>
      <c r="C3" s="84"/>
      <c r="D3" s="84"/>
      <c r="E3" s="84"/>
    </row>
    <row r="4" spans="1:9" x14ac:dyDescent="0.2">
      <c r="A4" s="166" t="s">
        <v>26</v>
      </c>
      <c r="B4" s="166"/>
      <c r="C4" s="166" t="s">
        <v>27</v>
      </c>
      <c r="D4" s="166"/>
      <c r="E4" s="166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/>
      <c r="D6" s="89" t="s">
        <v>33</v>
      </c>
      <c r="E6" s="89"/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/>
      <c r="D8" s="89"/>
      <c r="E8" s="89" t="s">
        <v>33</v>
      </c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/>
      <c r="D10" s="89"/>
      <c r="E10" s="89" t="s">
        <v>33</v>
      </c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/>
      <c r="E12" s="89" t="s">
        <v>33</v>
      </c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33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/>
      <c r="E16" s="89" t="s">
        <v>33</v>
      </c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33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/>
      <c r="E20" s="89" t="s">
        <v>33</v>
      </c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/>
      <c r="E22" s="92" t="s">
        <v>33</v>
      </c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0</v>
      </c>
      <c r="D24" s="95">
        <f>COUNTA(D6,D8,D10,D12,D14,D16,D18,D20,D22)</f>
        <v>1</v>
      </c>
      <c r="E24" s="95">
        <f>COUNTA(E6,E8,E10,E12,E14,E16,E18,E20,E22)</f>
        <v>8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67" t="s">
        <v>52</v>
      </c>
      <c r="B26" s="168"/>
      <c r="C26" s="169" t="s">
        <v>27</v>
      </c>
      <c r="D26" s="169"/>
      <c r="E26" s="169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/>
      <c r="E28" s="89" t="s">
        <v>33</v>
      </c>
      <c r="H28" s="90">
        <f>COUNTA(C28:E28)</f>
        <v>1</v>
      </c>
      <c r="I28" s="91" t="str">
        <f>IF(H28=1,"OK","VALORIZZARE UN LIVELLO")</f>
        <v>OK</v>
      </c>
      <c r="J28" s="170"/>
      <c r="K28" s="170"/>
      <c r="L28" s="170"/>
      <c r="M28" s="170"/>
      <c r="N28" s="170"/>
      <c r="O28" s="170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 t="s">
        <v>33</v>
      </c>
      <c r="E30" s="89"/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/>
      <c r="E32" s="89" t="s">
        <v>33</v>
      </c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 t="s">
        <v>33</v>
      </c>
      <c r="E34" s="89"/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2</v>
      </c>
      <c r="E36" s="95">
        <f>COUNTA(E28,E30,E32,E34)</f>
        <v>2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0</v>
      </c>
      <c r="D39" s="105">
        <f>D24*D57</f>
        <v>6</v>
      </c>
      <c r="E39" s="105">
        <f>E24*E57</f>
        <v>24</v>
      </c>
      <c r="F39" s="106">
        <f>SUM(C39:E39)</f>
        <v>30</v>
      </c>
      <c r="G39" s="105" t="str">
        <f>IF(F39&lt;C63,"BASSO",(IF(F39&lt;C62,"MEDIO","ALTO")))</f>
        <v>BASSO</v>
      </c>
    </row>
    <row r="40" spans="1:16" x14ac:dyDescent="0.2">
      <c r="B40" s="107" t="s">
        <v>4</v>
      </c>
      <c r="C40" s="108">
        <f>C36*C58</f>
        <v>0</v>
      </c>
      <c r="D40" s="108">
        <f>D36*D58</f>
        <v>8</v>
      </c>
      <c r="E40" s="108">
        <f>E36*E58</f>
        <v>4</v>
      </c>
      <c r="F40" s="109">
        <f>SUM(C40:E40)</f>
        <v>12</v>
      </c>
      <c r="G40" s="108" t="str">
        <f>IF(F40&lt;C68,"BASSO",(IF(F40&lt;C67,"MEDIO","ALTO")))</f>
        <v>MEDIO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BASSO</v>
      </c>
    </row>
    <row r="42" spans="1:16" ht="13.5" customHeight="1" thickBot="1" x14ac:dyDescent="0.25">
      <c r="K42" s="163" t="s">
        <v>65</v>
      </c>
      <c r="L42" s="164"/>
      <c r="M42" s="164"/>
      <c r="N42" s="164"/>
      <c r="O42" s="164"/>
      <c r="P42" s="165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1</v>
      </c>
      <c r="I45" s="112">
        <f t="shared" ref="I45:I52" si="1">SUM(G45:H45)</f>
        <v>1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0</v>
      </c>
      <c r="H46" s="112">
        <f>IF(G40=D46,1,0)</f>
        <v>0</v>
      </c>
      <c r="I46" s="112">
        <f t="shared" si="1"/>
        <v>0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0</v>
      </c>
      <c r="I47" s="112">
        <f t="shared" si="1"/>
        <v>0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0</v>
      </c>
      <c r="H48" s="112">
        <f>IF(G40=D48,1,0)</f>
        <v>1</v>
      </c>
      <c r="I48" s="112">
        <f t="shared" si="1"/>
        <v>1</v>
      </c>
      <c r="J48" s="112" t="str">
        <f t="shared" si="2"/>
        <v xml:space="preserve">  </v>
      </c>
      <c r="K48" s="122" t="s">
        <v>75</v>
      </c>
      <c r="L48" s="123" t="str">
        <f t="shared" si="3"/>
        <v xml:space="preserve"> </v>
      </c>
      <c r="M48" s="124" t="s">
        <v>75</v>
      </c>
      <c r="N48" s="123" t="str">
        <f t="shared" si="4"/>
        <v xml:space="preserve"> </v>
      </c>
      <c r="O48" s="124" t="s">
        <v>75</v>
      </c>
      <c r="P48" s="123" t="str">
        <f t="shared" si="5"/>
        <v xml:space="preserve"> 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1</v>
      </c>
      <c r="H49" s="112">
        <f>IF(G40=D49,1,0)</f>
        <v>0</v>
      </c>
      <c r="I49" s="112">
        <f t="shared" si="1"/>
        <v>1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0</v>
      </c>
      <c r="H50" s="112">
        <f>IF(G40=D50,1,0)</f>
        <v>0</v>
      </c>
      <c r="I50" s="112">
        <f t="shared" si="1"/>
        <v>0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1</v>
      </c>
      <c r="H51" s="112">
        <f>IF(G40=D51,1,0)</f>
        <v>1</v>
      </c>
      <c r="I51" s="112">
        <f t="shared" si="1"/>
        <v>2</v>
      </c>
      <c r="J51" s="112" t="str">
        <f t="shared" si="2"/>
        <v>BASSO</v>
      </c>
      <c r="K51" s="125" t="s">
        <v>78</v>
      </c>
      <c r="L51" s="126" t="str">
        <f t="shared" si="3"/>
        <v>x</v>
      </c>
      <c r="M51" s="127" t="s">
        <v>75</v>
      </c>
      <c r="N51" s="126" t="str">
        <f t="shared" si="4"/>
        <v>x</v>
      </c>
      <c r="O51" s="127" t="s">
        <v>78</v>
      </c>
      <c r="P51" s="126" t="str">
        <f t="shared" si="5"/>
        <v>x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1</v>
      </c>
      <c r="H52" s="112">
        <f>IF(G40=D52,1,0)</f>
        <v>0</v>
      </c>
      <c r="I52" s="112">
        <f t="shared" si="1"/>
        <v>1</v>
      </c>
      <c r="J52" s="112" t="str">
        <f t="shared" si="2"/>
        <v xml:space="preserve">  </v>
      </c>
      <c r="K52" s="128" t="s">
        <v>78</v>
      </c>
      <c r="L52" s="129" t="str">
        <f t="shared" si="3"/>
        <v xml:space="preserve"> </v>
      </c>
      <c r="M52" s="130" t="s">
        <v>78</v>
      </c>
      <c r="N52" s="129" t="str">
        <f t="shared" si="4"/>
        <v xml:space="preserve"> </v>
      </c>
      <c r="O52" s="130" t="s">
        <v>80</v>
      </c>
      <c r="P52" s="129" t="str">
        <f t="shared" si="5"/>
        <v xml:space="preserve"> 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69"/>
  <sheetViews>
    <sheetView topLeftCell="A37" zoomScaleNormal="100" workbookViewId="0">
      <selection activeCell="D30" sqref="D30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28515625" style="81" customWidth="1"/>
    <col min="5" max="5" width="6.140625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127</v>
      </c>
      <c r="C3" s="84"/>
      <c r="D3" s="84"/>
      <c r="E3" s="84"/>
    </row>
    <row r="4" spans="1:9" x14ac:dyDescent="0.2">
      <c r="A4" s="166" t="s">
        <v>26</v>
      </c>
      <c r="B4" s="166"/>
      <c r="C4" s="166" t="s">
        <v>27</v>
      </c>
      <c r="D4" s="166"/>
      <c r="E4" s="166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/>
      <c r="D6" s="89"/>
      <c r="E6" s="89" t="s">
        <v>33</v>
      </c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/>
      <c r="D8" s="89"/>
      <c r="E8" s="89" t="s">
        <v>33</v>
      </c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/>
      <c r="D10" s="89"/>
      <c r="E10" s="89" t="s">
        <v>33</v>
      </c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/>
      <c r="E12" s="89" t="s">
        <v>33</v>
      </c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33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/>
      <c r="E16" s="89" t="s">
        <v>33</v>
      </c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33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/>
      <c r="E20" s="89" t="s">
        <v>33</v>
      </c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/>
      <c r="E22" s="92" t="s">
        <v>33</v>
      </c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0</v>
      </c>
      <c r="D24" s="95">
        <f>COUNTA(D6,D8,D10,D12,D14,D16,D18,D20,D22)</f>
        <v>0</v>
      </c>
      <c r="E24" s="95">
        <f>COUNTA(E6,E8,E10,E12,E14,E16,E18,E20,E22)</f>
        <v>9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67" t="s">
        <v>52</v>
      </c>
      <c r="B26" s="168"/>
      <c r="C26" s="169" t="s">
        <v>27</v>
      </c>
      <c r="D26" s="169"/>
      <c r="E26" s="169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/>
      <c r="E28" s="89" t="s">
        <v>33</v>
      </c>
      <c r="H28" s="90">
        <f>COUNTA(C28:E28)</f>
        <v>1</v>
      </c>
      <c r="I28" s="91" t="str">
        <f>IF(H28=1,"OK","VALORIZZARE UN LIVELLO")</f>
        <v>OK</v>
      </c>
      <c r="J28" s="170"/>
      <c r="K28" s="170"/>
      <c r="L28" s="170"/>
      <c r="M28" s="170"/>
      <c r="N28" s="170"/>
      <c r="O28" s="170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/>
      <c r="E30" s="89" t="s">
        <v>33</v>
      </c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/>
      <c r="E32" s="89" t="s">
        <v>33</v>
      </c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/>
      <c r="E34" s="89" t="s">
        <v>33</v>
      </c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0</v>
      </c>
      <c r="E36" s="95">
        <f>COUNTA(E28,E30,E32,E34)</f>
        <v>4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0</v>
      </c>
      <c r="D39" s="105">
        <f>D24*D57</f>
        <v>0</v>
      </c>
      <c r="E39" s="105">
        <f>E24*E57</f>
        <v>27</v>
      </c>
      <c r="F39" s="106">
        <f>SUM(C39:E39)</f>
        <v>27</v>
      </c>
      <c r="G39" s="105" t="str">
        <f>IF(F39&lt;C63,"BASSO",(IF(F39&lt;C62,"MEDIO","ALTO")))</f>
        <v>BASSO</v>
      </c>
    </row>
    <row r="40" spans="1:16" x14ac:dyDescent="0.2">
      <c r="B40" s="107" t="s">
        <v>4</v>
      </c>
      <c r="C40" s="108">
        <f>C36*C58</f>
        <v>0</v>
      </c>
      <c r="D40" s="108">
        <f>D36*D58</f>
        <v>0</v>
      </c>
      <c r="E40" s="108">
        <f>E36*E58</f>
        <v>8</v>
      </c>
      <c r="F40" s="109">
        <f>SUM(C40:E40)</f>
        <v>8</v>
      </c>
      <c r="G40" s="108" t="str">
        <f>IF(F40&lt;C68,"BASSO",(IF(F40&lt;C67,"MEDIO","ALTO")))</f>
        <v>BASSO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MINIMO</v>
      </c>
    </row>
    <row r="42" spans="1:16" ht="13.5" customHeight="1" thickBot="1" x14ac:dyDescent="0.25">
      <c r="K42" s="163" t="s">
        <v>65</v>
      </c>
      <c r="L42" s="164"/>
      <c r="M42" s="164"/>
      <c r="N42" s="164"/>
      <c r="O42" s="164"/>
      <c r="P42" s="165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0</v>
      </c>
      <c r="I45" s="112">
        <f t="shared" ref="I45:I52" si="1">SUM(G45:H45)</f>
        <v>0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0</v>
      </c>
      <c r="H46" s="112">
        <f>IF(G40=D46,1,0)</f>
        <v>0</v>
      </c>
      <c r="I46" s="112">
        <f t="shared" si="1"/>
        <v>0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1</v>
      </c>
      <c r="I47" s="112">
        <f t="shared" si="1"/>
        <v>1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0</v>
      </c>
      <c r="H48" s="112">
        <f>IF(G40=D48,1,0)</f>
        <v>0</v>
      </c>
      <c r="I48" s="112">
        <f t="shared" si="1"/>
        <v>0</v>
      </c>
      <c r="J48" s="112" t="str">
        <f t="shared" si="2"/>
        <v xml:space="preserve">  </v>
      </c>
      <c r="K48" s="122" t="s">
        <v>75</v>
      </c>
      <c r="L48" s="123" t="str">
        <f t="shared" si="3"/>
        <v xml:space="preserve"> </v>
      </c>
      <c r="M48" s="124" t="s">
        <v>75</v>
      </c>
      <c r="N48" s="123" t="str">
        <f t="shared" si="4"/>
        <v xml:space="preserve"> </v>
      </c>
      <c r="O48" s="124" t="s">
        <v>75</v>
      </c>
      <c r="P48" s="123" t="str">
        <f t="shared" si="5"/>
        <v xml:space="preserve"> 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1</v>
      </c>
      <c r="H49" s="112">
        <f>IF(G40=D49,1,0)</f>
        <v>0</v>
      </c>
      <c r="I49" s="112">
        <f t="shared" si="1"/>
        <v>1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0</v>
      </c>
      <c r="H50" s="112">
        <f>IF(G40=D50,1,0)</f>
        <v>1</v>
      </c>
      <c r="I50" s="112">
        <f t="shared" si="1"/>
        <v>1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1</v>
      </c>
      <c r="H51" s="112">
        <f>IF(G40=D51,1,0)</f>
        <v>0</v>
      </c>
      <c r="I51" s="112">
        <f t="shared" si="1"/>
        <v>1</v>
      </c>
      <c r="J51" s="112" t="str">
        <f t="shared" si="2"/>
        <v xml:space="preserve">  </v>
      </c>
      <c r="K51" s="125" t="s">
        <v>78</v>
      </c>
      <c r="L51" s="126" t="str">
        <f t="shared" si="3"/>
        <v xml:space="preserve"> </v>
      </c>
      <c r="M51" s="127" t="s">
        <v>75</v>
      </c>
      <c r="N51" s="126" t="str">
        <f t="shared" si="4"/>
        <v xml:space="preserve"> </v>
      </c>
      <c r="O51" s="127" t="s">
        <v>78</v>
      </c>
      <c r="P51" s="126" t="str">
        <f t="shared" si="5"/>
        <v xml:space="preserve"> 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1</v>
      </c>
      <c r="H52" s="112">
        <f>IF(G40=D52,1,0)</f>
        <v>1</v>
      </c>
      <c r="I52" s="112">
        <f t="shared" si="1"/>
        <v>2</v>
      </c>
      <c r="J52" s="112" t="str">
        <f t="shared" si="2"/>
        <v>MINIMO</v>
      </c>
      <c r="K52" s="128" t="s">
        <v>78</v>
      </c>
      <c r="L52" s="129" t="str">
        <f t="shared" si="3"/>
        <v>x</v>
      </c>
      <c r="M52" s="130" t="s">
        <v>78</v>
      </c>
      <c r="N52" s="129" t="str">
        <f t="shared" si="4"/>
        <v>x</v>
      </c>
      <c r="O52" s="130" t="s">
        <v>80</v>
      </c>
      <c r="P52" s="129" t="str">
        <f t="shared" si="5"/>
        <v>x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L69"/>
  <sheetViews>
    <sheetView topLeftCell="B20" zoomScale="120" zoomScaleNormal="120" workbookViewId="0">
      <selection activeCell="B2" sqref="B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22" t="s">
        <v>25</v>
      </c>
      <c r="C3" s="23"/>
      <c r="D3" s="23"/>
      <c r="E3" s="23"/>
    </row>
    <row r="4" spans="1:9" ht="12.75" customHeight="1" x14ac:dyDescent="0.25">
      <c r="A4" s="173" t="s">
        <v>26</v>
      </c>
      <c r="B4" s="173"/>
      <c r="C4" s="173" t="s">
        <v>27</v>
      </c>
      <c r="D4" s="173"/>
      <c r="E4" s="173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 t="s">
        <v>33</v>
      </c>
      <c r="D6" s="28"/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 t="s">
        <v>33</v>
      </c>
      <c r="D8" s="28"/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 t="s">
        <v>33</v>
      </c>
      <c r="E10" s="28"/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 t="s">
        <v>33</v>
      </c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 t="s">
        <v>33</v>
      </c>
      <c r="E14" s="28"/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 t="s">
        <v>33</v>
      </c>
      <c r="E16" s="28"/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 t="s">
        <v>33</v>
      </c>
      <c r="E18" s="28"/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 t="s">
        <v>33</v>
      </c>
      <c r="E22" s="31"/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2</v>
      </c>
      <c r="D24" s="34">
        <f>COUNTA(D6,D8,D10,D12,D14,D16,D18,D20,D22)</f>
        <v>6</v>
      </c>
      <c r="E24" s="34">
        <f>COUNTA(E6,E8,E10,E12,E14,E16,E18,E20,E22)</f>
        <v>1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74" t="s">
        <v>52</v>
      </c>
      <c r="B26" s="174"/>
      <c r="C26" s="175" t="s">
        <v>27</v>
      </c>
      <c r="D26" s="175"/>
      <c r="E26" s="175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 t="s">
        <v>33</v>
      </c>
      <c r="D28" s="28"/>
      <c r="E28" s="28"/>
      <c r="H28" s="29">
        <f>COUNTA(C28:E28)</f>
        <v>1</v>
      </c>
      <c r="I28" s="30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 t="s">
        <v>33</v>
      </c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 t="s">
        <v>33</v>
      </c>
      <c r="E34" s="28"/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1</v>
      </c>
      <c r="D36" s="34">
        <f>COUNTA(D28,D30,D32,D34)</f>
        <v>3</v>
      </c>
      <c r="E36" s="34">
        <f>COUNTA(E28,E30,E32,E34)</f>
        <v>0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18</v>
      </c>
      <c r="D39" s="44">
        <f>D24*D57</f>
        <v>36</v>
      </c>
      <c r="E39" s="44">
        <f>E24*E57</f>
        <v>3</v>
      </c>
      <c r="F39" s="45">
        <f>SUM(C39:E39)</f>
        <v>57</v>
      </c>
      <c r="G39" s="44" t="str">
        <f>IF(F39&lt;C63,"BASSO",(IF(F39&lt;C62,"MEDIO","ALTO")))</f>
        <v>MEDIO</v>
      </c>
    </row>
    <row r="40" spans="1:16" x14ac:dyDescent="0.25">
      <c r="B40" s="46" t="s">
        <v>4</v>
      </c>
      <c r="C40" s="47">
        <f>C36*C58</f>
        <v>6</v>
      </c>
      <c r="D40" s="47">
        <f>D36*D58</f>
        <v>12</v>
      </c>
      <c r="E40" s="47">
        <f>E36*E58</f>
        <v>0</v>
      </c>
      <c r="F40" s="48">
        <f>SUM(C40:E40)</f>
        <v>18</v>
      </c>
      <c r="G40" s="47" t="str">
        <f>IF(F40&lt;C68,"BASSO",(IF(F40&lt;C67,"MEDIO","ALTO")))</f>
        <v>ALTO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CRITICO</v>
      </c>
    </row>
    <row r="42" spans="1:16" ht="13.5" customHeight="1" x14ac:dyDescent="0.25">
      <c r="K42" s="172" t="s">
        <v>65</v>
      </c>
      <c r="L42" s="172"/>
      <c r="M42" s="172"/>
      <c r="N42" s="172"/>
      <c r="O42" s="172"/>
      <c r="P42" s="172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1</v>
      </c>
      <c r="I44" s="51">
        <f t="shared" ref="I44:I52" si="0">SUM(G44:H44)</f>
        <v>1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1</v>
      </c>
      <c r="H46" s="51">
        <f>IF(G40=D46,1,0)</f>
        <v>1</v>
      </c>
      <c r="I46" s="51">
        <f t="shared" si="0"/>
        <v>2</v>
      </c>
      <c r="J46" s="51" t="str">
        <f t="shared" si="1"/>
        <v>CRITICO</v>
      </c>
      <c r="K46" s="58" t="s">
        <v>75</v>
      </c>
      <c r="L46" s="59" t="str">
        <f t="shared" si="2"/>
        <v>x</v>
      </c>
      <c r="M46" s="60" t="s">
        <v>73</v>
      </c>
      <c r="N46" s="59" t="str">
        <f t="shared" si="3"/>
        <v>x</v>
      </c>
      <c r="O46" s="60" t="s">
        <v>76</v>
      </c>
      <c r="P46" s="59" t="str">
        <f t="shared" si="4"/>
        <v>x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0</v>
      </c>
      <c r="I47" s="51">
        <f t="shared" si="0"/>
        <v>0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1</v>
      </c>
      <c r="H48" s="51">
        <f>IF(G40=D48,1,0)</f>
        <v>0</v>
      </c>
      <c r="I48" s="51">
        <f t="shared" si="0"/>
        <v>1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0</v>
      </c>
      <c r="H49" s="51">
        <f>IF(G40=D49,1,0)</f>
        <v>1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1</v>
      </c>
      <c r="H50" s="51">
        <f>IF(G40=D50,1,0)</f>
        <v>0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0</v>
      </c>
      <c r="H51" s="51">
        <f>IF(G40=D51,1,0)</f>
        <v>0</v>
      </c>
      <c r="I51" s="51">
        <f t="shared" si="0"/>
        <v>0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0</v>
      </c>
      <c r="H52" s="51">
        <f>IF(G40=D52,1,0)</f>
        <v>0</v>
      </c>
      <c r="I52" s="51">
        <f t="shared" si="0"/>
        <v>0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69"/>
  <sheetViews>
    <sheetView topLeftCell="A49" zoomScale="120" zoomScaleNormal="120" workbookViewId="0">
      <selection activeCell="D14" sqref="D14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28515625" style="81" customWidth="1"/>
    <col min="5" max="5" width="6.140625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128</v>
      </c>
      <c r="C3" s="84"/>
      <c r="D3" s="84"/>
      <c r="E3" s="84"/>
    </row>
    <row r="4" spans="1:9" x14ac:dyDescent="0.2">
      <c r="A4" s="166" t="s">
        <v>26</v>
      </c>
      <c r="B4" s="166"/>
      <c r="C4" s="166" t="s">
        <v>27</v>
      </c>
      <c r="D4" s="166"/>
      <c r="E4" s="166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/>
      <c r="D6" s="89" t="s">
        <v>33</v>
      </c>
      <c r="E6" s="89"/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/>
      <c r="D8" s="89" t="s">
        <v>92</v>
      </c>
      <c r="E8" s="89"/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/>
      <c r="D10" s="89" t="s">
        <v>33</v>
      </c>
      <c r="E10" s="89"/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 t="s">
        <v>92</v>
      </c>
      <c r="E12" s="89"/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92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 t="s">
        <v>92</v>
      </c>
      <c r="E16" s="89"/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92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/>
      <c r="E20" s="89" t="s">
        <v>92</v>
      </c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/>
      <c r="E22" s="92" t="s">
        <v>92</v>
      </c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0</v>
      </c>
      <c r="D24" s="95">
        <f>COUNTA(D6,D8,D10,D12,D14,D16,D18,D20,D22)</f>
        <v>5</v>
      </c>
      <c r="E24" s="95">
        <f>COUNTA(E6,E8,E10,E12,E14,E16,E18,E20,E22)</f>
        <v>4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67" t="s">
        <v>52</v>
      </c>
      <c r="B26" s="168"/>
      <c r="C26" s="169" t="s">
        <v>27</v>
      </c>
      <c r="D26" s="169"/>
      <c r="E26" s="169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/>
      <c r="E28" s="89" t="s">
        <v>92</v>
      </c>
      <c r="H28" s="90">
        <f>COUNTA(C28:E28)</f>
        <v>1</v>
      </c>
      <c r="I28" s="91" t="str">
        <f>IF(H28=1,"OK","VALORIZZARE UN LIVELLO")</f>
        <v>OK</v>
      </c>
      <c r="J28" s="170"/>
      <c r="K28" s="170"/>
      <c r="L28" s="170"/>
      <c r="M28" s="170"/>
      <c r="N28" s="170"/>
      <c r="O28" s="170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/>
      <c r="E30" s="89" t="s">
        <v>92</v>
      </c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/>
      <c r="E32" s="89" t="s">
        <v>92</v>
      </c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 t="s">
        <v>92</v>
      </c>
      <c r="E34" s="89"/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1</v>
      </c>
      <c r="E36" s="95">
        <f>COUNTA(E28,E30,E32,E34)</f>
        <v>3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0</v>
      </c>
      <c r="D39" s="105">
        <f>D24*D57</f>
        <v>30</v>
      </c>
      <c r="E39" s="105">
        <f>E24*E57</f>
        <v>12</v>
      </c>
      <c r="F39" s="106">
        <f>SUM(C39:E39)</f>
        <v>42</v>
      </c>
      <c r="G39" s="105" t="str">
        <f>IF(F39&lt;C63,"BASSO",(IF(F39&lt;C62,"MEDIO","ALTO")))</f>
        <v>MEDIO</v>
      </c>
    </row>
    <row r="40" spans="1:16" x14ac:dyDescent="0.2">
      <c r="B40" s="107" t="s">
        <v>4</v>
      </c>
      <c r="C40" s="108">
        <f>C36*C58</f>
        <v>0</v>
      </c>
      <c r="D40" s="108">
        <f>D36*D58</f>
        <v>4</v>
      </c>
      <c r="E40" s="108">
        <f>E36*E58</f>
        <v>6</v>
      </c>
      <c r="F40" s="109">
        <f>SUM(C40:E40)</f>
        <v>10</v>
      </c>
      <c r="G40" s="108" t="str">
        <f>IF(F40&lt;C68,"BASSO",(IF(F40&lt;C67,"MEDIO","ALTO")))</f>
        <v>BASSO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BASSO</v>
      </c>
    </row>
    <row r="42" spans="1:16" ht="13.5" customHeight="1" thickBot="1" x14ac:dyDescent="0.25">
      <c r="K42" s="163" t="s">
        <v>65</v>
      </c>
      <c r="L42" s="164"/>
      <c r="M42" s="164"/>
      <c r="N42" s="164"/>
      <c r="O42" s="164"/>
      <c r="P42" s="165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0</v>
      </c>
      <c r="I45" s="112">
        <f t="shared" ref="I45:I52" si="1">SUM(G45:H45)</f>
        <v>0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1</v>
      </c>
      <c r="H46" s="112">
        <f>IF(G40=D46,1,0)</f>
        <v>0</v>
      </c>
      <c r="I46" s="112">
        <f t="shared" si="1"/>
        <v>1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1</v>
      </c>
      <c r="I47" s="112">
        <f t="shared" si="1"/>
        <v>1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1</v>
      </c>
      <c r="H48" s="112">
        <f>IF(G40=D48,1,0)</f>
        <v>0</v>
      </c>
      <c r="I48" s="112">
        <f t="shared" si="1"/>
        <v>1</v>
      </c>
      <c r="J48" s="112" t="str">
        <f t="shared" si="2"/>
        <v xml:space="preserve">  </v>
      </c>
      <c r="K48" s="122" t="s">
        <v>75</v>
      </c>
      <c r="L48" s="123" t="str">
        <f t="shared" si="3"/>
        <v xml:space="preserve"> </v>
      </c>
      <c r="M48" s="124" t="s">
        <v>75</v>
      </c>
      <c r="N48" s="123" t="str">
        <f t="shared" si="4"/>
        <v xml:space="preserve"> </v>
      </c>
      <c r="O48" s="124" t="s">
        <v>75</v>
      </c>
      <c r="P48" s="123" t="str">
        <f t="shared" si="5"/>
        <v xml:space="preserve"> 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0</v>
      </c>
      <c r="H49" s="112">
        <f>IF(G40=D49,1,0)</f>
        <v>0</v>
      </c>
      <c r="I49" s="112">
        <f t="shared" si="1"/>
        <v>0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1</v>
      </c>
      <c r="H50" s="112">
        <f>IF(G40=D50,1,0)</f>
        <v>1</v>
      </c>
      <c r="I50" s="112">
        <f t="shared" si="1"/>
        <v>2</v>
      </c>
      <c r="J50" s="112" t="str">
        <f t="shared" si="2"/>
        <v>BASSO</v>
      </c>
      <c r="K50" s="125" t="s">
        <v>75</v>
      </c>
      <c r="L50" s="126" t="str">
        <f t="shared" si="3"/>
        <v>x</v>
      </c>
      <c r="M50" s="127" t="s">
        <v>78</v>
      </c>
      <c r="N50" s="126" t="str">
        <f t="shared" si="4"/>
        <v>x</v>
      </c>
      <c r="O50" s="127" t="s">
        <v>78</v>
      </c>
      <c r="P50" s="126" t="str">
        <f t="shared" si="5"/>
        <v>x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0</v>
      </c>
      <c r="H51" s="112">
        <f>IF(G40=D51,1,0)</f>
        <v>0</v>
      </c>
      <c r="I51" s="112">
        <f t="shared" si="1"/>
        <v>0</v>
      </c>
      <c r="J51" s="112" t="str">
        <f t="shared" si="2"/>
        <v xml:space="preserve">  </v>
      </c>
      <c r="K51" s="125" t="s">
        <v>78</v>
      </c>
      <c r="L51" s="126" t="str">
        <f t="shared" si="3"/>
        <v xml:space="preserve"> </v>
      </c>
      <c r="M51" s="127" t="s">
        <v>75</v>
      </c>
      <c r="N51" s="126" t="str">
        <f t="shared" si="4"/>
        <v xml:space="preserve"> </v>
      </c>
      <c r="O51" s="127" t="s">
        <v>78</v>
      </c>
      <c r="P51" s="126" t="str">
        <f t="shared" si="5"/>
        <v xml:space="preserve"> 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0</v>
      </c>
      <c r="H52" s="112">
        <f>IF(G40=D52,1,0)</f>
        <v>1</v>
      </c>
      <c r="I52" s="112">
        <f t="shared" si="1"/>
        <v>1</v>
      </c>
      <c r="J52" s="112" t="str">
        <f t="shared" si="2"/>
        <v xml:space="preserve">  </v>
      </c>
      <c r="K52" s="128" t="s">
        <v>78</v>
      </c>
      <c r="L52" s="129" t="str">
        <f t="shared" si="3"/>
        <v xml:space="preserve"> </v>
      </c>
      <c r="M52" s="130" t="s">
        <v>78</v>
      </c>
      <c r="N52" s="129" t="str">
        <f t="shared" si="4"/>
        <v xml:space="preserve"> </v>
      </c>
      <c r="O52" s="130" t="s">
        <v>80</v>
      </c>
      <c r="P52" s="129" t="str">
        <f t="shared" si="5"/>
        <v xml:space="preserve"> 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69"/>
  <sheetViews>
    <sheetView topLeftCell="A40" zoomScale="120" zoomScaleNormal="120" workbookViewId="0">
      <selection activeCell="E10" sqref="E10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28515625" style="81" customWidth="1"/>
    <col min="5" max="5" width="6.140625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129</v>
      </c>
      <c r="C3" s="84"/>
      <c r="D3" s="84"/>
      <c r="E3" s="84"/>
    </row>
    <row r="4" spans="1:9" x14ac:dyDescent="0.2">
      <c r="A4" s="166" t="s">
        <v>26</v>
      </c>
      <c r="B4" s="166"/>
      <c r="C4" s="166" t="s">
        <v>27</v>
      </c>
      <c r="D4" s="166"/>
      <c r="E4" s="166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/>
      <c r="D6" s="89"/>
      <c r="E6" s="89" t="s">
        <v>33</v>
      </c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/>
      <c r="D8" s="89"/>
      <c r="E8" s="89" t="s">
        <v>92</v>
      </c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/>
      <c r="D10" s="89"/>
      <c r="E10" s="89" t="s">
        <v>33</v>
      </c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/>
      <c r="E12" s="89" t="s">
        <v>92</v>
      </c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92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/>
      <c r="E16" s="89" t="s">
        <v>92</v>
      </c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92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/>
      <c r="E20" s="89" t="s">
        <v>92</v>
      </c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 t="s">
        <v>92</v>
      </c>
      <c r="E22" s="92"/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0</v>
      </c>
      <c r="D24" s="95">
        <f>COUNTA(D6,D8,D10,D12,D14,D16,D18,D20,D22)</f>
        <v>1</v>
      </c>
      <c r="E24" s="95">
        <f>COUNTA(E6,E8,E10,E12,E14,E16,E18,E20,E22)</f>
        <v>8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67" t="s">
        <v>52</v>
      </c>
      <c r="B26" s="168"/>
      <c r="C26" s="169" t="s">
        <v>27</v>
      </c>
      <c r="D26" s="169"/>
      <c r="E26" s="169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/>
      <c r="E28" s="89" t="s">
        <v>92</v>
      </c>
      <c r="H28" s="90">
        <f>COUNTA(C28:E28)</f>
        <v>1</v>
      </c>
      <c r="I28" s="91" t="str">
        <f>IF(H28=1,"OK","VALORIZZARE UN LIVELLO")</f>
        <v>OK</v>
      </c>
      <c r="J28" s="170"/>
      <c r="K28" s="170"/>
      <c r="L28" s="170"/>
      <c r="M28" s="170"/>
      <c r="N28" s="170"/>
      <c r="O28" s="170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 t="s">
        <v>92</v>
      </c>
      <c r="E30" s="89"/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/>
      <c r="E32" s="89" t="s">
        <v>92</v>
      </c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/>
      <c r="E34" s="89" t="s">
        <v>92</v>
      </c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1</v>
      </c>
      <c r="E36" s="95">
        <f>COUNTA(E28,E30,E32,E34)</f>
        <v>3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0</v>
      </c>
      <c r="D39" s="105">
        <f>D24*D57</f>
        <v>6</v>
      </c>
      <c r="E39" s="105">
        <f>E24*E57</f>
        <v>24</v>
      </c>
      <c r="F39" s="106">
        <f>SUM(C39:E39)</f>
        <v>30</v>
      </c>
      <c r="G39" s="105" t="str">
        <f>IF(F39&lt;C63,"BASSO",(IF(F39&lt;C62,"MEDIO","ALTO")))</f>
        <v>BASSO</v>
      </c>
    </row>
    <row r="40" spans="1:16" x14ac:dyDescent="0.2">
      <c r="B40" s="107" t="s">
        <v>4</v>
      </c>
      <c r="C40" s="108">
        <f>C36*C58</f>
        <v>0</v>
      </c>
      <c r="D40" s="108">
        <f>D36*D58</f>
        <v>4</v>
      </c>
      <c r="E40" s="108">
        <f>E36*E58</f>
        <v>6</v>
      </c>
      <c r="F40" s="109">
        <f>SUM(C40:E40)</f>
        <v>10</v>
      </c>
      <c r="G40" s="108" t="str">
        <f>IF(F40&lt;C68,"BASSO",(IF(F40&lt;C67,"MEDIO","ALTO")))</f>
        <v>BASSO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MINIMO</v>
      </c>
    </row>
    <row r="42" spans="1:16" ht="13.5" customHeight="1" thickBot="1" x14ac:dyDescent="0.25">
      <c r="K42" s="163" t="s">
        <v>65</v>
      </c>
      <c r="L42" s="164"/>
      <c r="M42" s="164"/>
      <c r="N42" s="164"/>
      <c r="O42" s="164"/>
      <c r="P42" s="165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0</v>
      </c>
      <c r="I45" s="112">
        <f t="shared" ref="I45:I52" si="1">SUM(G45:H45)</f>
        <v>0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0</v>
      </c>
      <c r="H46" s="112">
        <f>IF(G40=D46,1,0)</f>
        <v>0</v>
      </c>
      <c r="I46" s="112">
        <f t="shared" si="1"/>
        <v>0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1</v>
      </c>
      <c r="I47" s="112">
        <f t="shared" si="1"/>
        <v>1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0</v>
      </c>
      <c r="H48" s="112">
        <f>IF(G40=D48,1,0)</f>
        <v>0</v>
      </c>
      <c r="I48" s="112">
        <f t="shared" si="1"/>
        <v>0</v>
      </c>
      <c r="J48" s="112" t="str">
        <f t="shared" si="2"/>
        <v xml:space="preserve">  </v>
      </c>
      <c r="K48" s="122" t="s">
        <v>75</v>
      </c>
      <c r="L48" s="123" t="str">
        <f t="shared" si="3"/>
        <v xml:space="preserve"> </v>
      </c>
      <c r="M48" s="124" t="s">
        <v>75</v>
      </c>
      <c r="N48" s="123" t="str">
        <f t="shared" si="4"/>
        <v xml:space="preserve"> </v>
      </c>
      <c r="O48" s="124" t="s">
        <v>75</v>
      </c>
      <c r="P48" s="123" t="str">
        <f t="shared" si="5"/>
        <v xml:space="preserve"> 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1</v>
      </c>
      <c r="H49" s="112">
        <f>IF(G40=D49,1,0)</f>
        <v>0</v>
      </c>
      <c r="I49" s="112">
        <f t="shared" si="1"/>
        <v>1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0</v>
      </c>
      <c r="H50" s="112">
        <f>IF(G40=D50,1,0)</f>
        <v>1</v>
      </c>
      <c r="I50" s="112">
        <f t="shared" si="1"/>
        <v>1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1</v>
      </c>
      <c r="H51" s="112">
        <f>IF(G40=D51,1,0)</f>
        <v>0</v>
      </c>
      <c r="I51" s="112">
        <f t="shared" si="1"/>
        <v>1</v>
      </c>
      <c r="J51" s="112" t="str">
        <f t="shared" si="2"/>
        <v xml:space="preserve">  </v>
      </c>
      <c r="K51" s="125" t="s">
        <v>78</v>
      </c>
      <c r="L51" s="126" t="str">
        <f t="shared" si="3"/>
        <v xml:space="preserve"> </v>
      </c>
      <c r="M51" s="127" t="s">
        <v>75</v>
      </c>
      <c r="N51" s="126" t="str">
        <f t="shared" si="4"/>
        <v xml:space="preserve"> </v>
      </c>
      <c r="O51" s="127" t="s">
        <v>78</v>
      </c>
      <c r="P51" s="126" t="str">
        <f t="shared" si="5"/>
        <v xml:space="preserve"> 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1</v>
      </c>
      <c r="H52" s="112">
        <f>IF(G40=D52,1,0)</f>
        <v>1</v>
      </c>
      <c r="I52" s="112">
        <f t="shared" si="1"/>
        <v>2</v>
      </c>
      <c r="J52" s="112" t="str">
        <f t="shared" si="2"/>
        <v>MINIMO</v>
      </c>
      <c r="K52" s="128" t="s">
        <v>78</v>
      </c>
      <c r="L52" s="129" t="str">
        <f t="shared" si="3"/>
        <v>x</v>
      </c>
      <c r="M52" s="130" t="s">
        <v>78</v>
      </c>
      <c r="N52" s="129" t="str">
        <f t="shared" si="4"/>
        <v>x</v>
      </c>
      <c r="O52" s="130" t="s">
        <v>80</v>
      </c>
      <c r="P52" s="129" t="str">
        <f t="shared" si="5"/>
        <v>x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P69"/>
  <sheetViews>
    <sheetView topLeftCell="A58" zoomScale="140" zoomScaleNormal="140" workbookViewId="0">
      <selection activeCell="G9" sqref="G9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7109375" style="81" bestFit="1" customWidth="1"/>
    <col min="5" max="5" width="8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130</v>
      </c>
      <c r="C3" s="84"/>
      <c r="D3" s="84"/>
      <c r="E3" s="84"/>
    </row>
    <row r="4" spans="1:9" x14ac:dyDescent="0.2">
      <c r="A4" s="166" t="s">
        <v>26</v>
      </c>
      <c r="B4" s="166"/>
      <c r="C4" s="166" t="s">
        <v>27</v>
      </c>
      <c r="D4" s="166"/>
      <c r="E4" s="166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 t="s">
        <v>33</v>
      </c>
      <c r="D6" s="89"/>
      <c r="E6" s="89"/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 t="s">
        <v>33</v>
      </c>
      <c r="D8" s="89"/>
      <c r="E8" s="89"/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 t="s">
        <v>92</v>
      </c>
      <c r="D10" s="89"/>
      <c r="E10" s="89"/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 t="s">
        <v>33</v>
      </c>
      <c r="E12" s="89"/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92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 t="s">
        <v>92</v>
      </c>
      <c r="E16" s="89"/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92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 t="s">
        <v>92</v>
      </c>
      <c r="E20" s="89"/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 t="s">
        <v>92</v>
      </c>
      <c r="E22" s="92"/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3</v>
      </c>
      <c r="D24" s="95">
        <f>COUNTA(D6,D8,D10,D12,D14,D16,D18,D20,D22)</f>
        <v>4</v>
      </c>
      <c r="E24" s="95">
        <f>COUNTA(E6,E8,E10,E12,E14,E16,E18,E20,E22)</f>
        <v>2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67" t="s">
        <v>52</v>
      </c>
      <c r="B26" s="168"/>
      <c r="C26" s="169" t="s">
        <v>27</v>
      </c>
      <c r="D26" s="169"/>
      <c r="E26" s="169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 t="s">
        <v>92</v>
      </c>
      <c r="D28" s="89"/>
      <c r="E28" s="89"/>
      <c r="H28" s="90">
        <f>COUNTA(C28:E28)</f>
        <v>1</v>
      </c>
      <c r="I28" s="91" t="str">
        <f>IF(H28=1,"OK","VALORIZZARE UN LIVELLO")</f>
        <v>OK</v>
      </c>
      <c r="J28" s="170"/>
      <c r="K28" s="170"/>
      <c r="L28" s="170"/>
      <c r="M28" s="170"/>
      <c r="N28" s="170"/>
      <c r="O28" s="170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 t="s">
        <v>92</v>
      </c>
      <c r="D30" s="89"/>
      <c r="E30" s="89"/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 t="s">
        <v>92</v>
      </c>
      <c r="E32" s="89"/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 t="s">
        <v>92</v>
      </c>
      <c r="E34" s="89"/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2</v>
      </c>
      <c r="D36" s="95">
        <f>COUNTA(D28,D30,D32,D34)</f>
        <v>2</v>
      </c>
      <c r="E36" s="95">
        <f>COUNTA(E28,E30,E32,E34)</f>
        <v>0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27</v>
      </c>
      <c r="D39" s="105">
        <f>D24*D57</f>
        <v>24</v>
      </c>
      <c r="E39" s="105">
        <f>E24*E57</f>
        <v>6</v>
      </c>
      <c r="F39" s="106">
        <f>SUM(C39:E39)</f>
        <v>57</v>
      </c>
      <c r="G39" s="105" t="str">
        <f>IF(F39&lt;C63,"BASSO",(IF(F39&lt;C62,"MEDIO","ALTO")))</f>
        <v>MEDIO</v>
      </c>
    </row>
    <row r="40" spans="1:16" x14ac:dyDescent="0.2">
      <c r="B40" s="107" t="s">
        <v>4</v>
      </c>
      <c r="C40" s="108">
        <f>C36*C58</f>
        <v>12</v>
      </c>
      <c r="D40" s="108">
        <f>D36*D58</f>
        <v>8</v>
      </c>
      <c r="E40" s="108">
        <f>E36*E58</f>
        <v>0</v>
      </c>
      <c r="F40" s="109">
        <f>SUM(C40:E40)</f>
        <v>20</v>
      </c>
      <c r="G40" s="108" t="str">
        <f>IF(F40&lt;C68,"BASSO",(IF(F40&lt;C67,"MEDIO","ALTO")))</f>
        <v>ALTO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CRITICO</v>
      </c>
    </row>
    <row r="42" spans="1:16" ht="13.5" customHeight="1" thickBot="1" x14ac:dyDescent="0.25">
      <c r="K42" s="163" t="s">
        <v>65</v>
      </c>
      <c r="L42" s="164"/>
      <c r="M42" s="164"/>
      <c r="N42" s="164"/>
      <c r="O42" s="164"/>
      <c r="P42" s="165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1</v>
      </c>
      <c r="I44" s="112">
        <f>SUM(G44:H44)</f>
        <v>1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0</v>
      </c>
      <c r="I45" s="112">
        <f t="shared" ref="I45:I52" si="1">SUM(G45:H45)</f>
        <v>0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1</v>
      </c>
      <c r="H46" s="112">
        <f>IF(G40=D46,1,0)</f>
        <v>1</v>
      </c>
      <c r="I46" s="112">
        <f t="shared" si="1"/>
        <v>2</v>
      </c>
      <c r="J46" s="112" t="str">
        <f t="shared" si="2"/>
        <v>CRITICO</v>
      </c>
      <c r="K46" s="119" t="s">
        <v>75</v>
      </c>
      <c r="L46" s="120" t="str">
        <f t="shared" si="3"/>
        <v>x</v>
      </c>
      <c r="M46" s="121" t="s">
        <v>73</v>
      </c>
      <c r="N46" s="120" t="str">
        <f t="shared" si="4"/>
        <v>x</v>
      </c>
      <c r="O46" s="121" t="s">
        <v>76</v>
      </c>
      <c r="P46" s="120" t="str">
        <f t="shared" si="5"/>
        <v>x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0</v>
      </c>
      <c r="I47" s="112">
        <f t="shared" si="1"/>
        <v>0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1</v>
      </c>
      <c r="H48" s="112">
        <f>IF(G40=D48,1,0)</f>
        <v>0</v>
      </c>
      <c r="I48" s="112">
        <f t="shared" si="1"/>
        <v>1</v>
      </c>
      <c r="J48" s="112" t="str">
        <f t="shared" si="2"/>
        <v xml:space="preserve">  </v>
      </c>
      <c r="K48" s="122" t="s">
        <v>75</v>
      </c>
      <c r="L48" s="123" t="str">
        <f t="shared" si="3"/>
        <v xml:space="preserve"> </v>
      </c>
      <c r="M48" s="124" t="s">
        <v>75</v>
      </c>
      <c r="N48" s="123" t="str">
        <f t="shared" si="4"/>
        <v xml:space="preserve"> </v>
      </c>
      <c r="O48" s="124" t="s">
        <v>75</v>
      </c>
      <c r="P48" s="123" t="str">
        <f t="shared" si="5"/>
        <v xml:space="preserve"> 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0</v>
      </c>
      <c r="H49" s="112">
        <f>IF(G40=D49,1,0)</f>
        <v>1</v>
      </c>
      <c r="I49" s="112">
        <f t="shared" si="1"/>
        <v>1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1</v>
      </c>
      <c r="H50" s="112">
        <f>IF(G40=D50,1,0)</f>
        <v>0</v>
      </c>
      <c r="I50" s="112">
        <f t="shared" si="1"/>
        <v>1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0</v>
      </c>
      <c r="H51" s="112">
        <f>IF(G40=D51,1,0)</f>
        <v>0</v>
      </c>
      <c r="I51" s="112">
        <f t="shared" si="1"/>
        <v>0</v>
      </c>
      <c r="J51" s="112" t="str">
        <f t="shared" si="2"/>
        <v xml:space="preserve">  </v>
      </c>
      <c r="K51" s="125" t="s">
        <v>78</v>
      </c>
      <c r="L51" s="126" t="str">
        <f t="shared" si="3"/>
        <v xml:space="preserve"> </v>
      </c>
      <c r="M51" s="127" t="s">
        <v>75</v>
      </c>
      <c r="N51" s="126" t="str">
        <f t="shared" si="4"/>
        <v xml:space="preserve"> </v>
      </c>
      <c r="O51" s="127" t="s">
        <v>78</v>
      </c>
      <c r="P51" s="126" t="str">
        <f t="shared" si="5"/>
        <v xml:space="preserve"> 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0</v>
      </c>
      <c r="H52" s="112">
        <f>IF(G40=D52,1,0)</f>
        <v>0</v>
      </c>
      <c r="I52" s="112">
        <f t="shared" si="1"/>
        <v>0</v>
      </c>
      <c r="J52" s="112" t="str">
        <f t="shared" si="2"/>
        <v xml:space="preserve">  </v>
      </c>
      <c r="K52" s="128" t="s">
        <v>78</v>
      </c>
      <c r="L52" s="129" t="str">
        <f t="shared" si="3"/>
        <v xml:space="preserve"> </v>
      </c>
      <c r="M52" s="130" t="s">
        <v>78</v>
      </c>
      <c r="N52" s="129" t="str">
        <f t="shared" si="4"/>
        <v xml:space="preserve"> </v>
      </c>
      <c r="O52" s="130" t="s">
        <v>80</v>
      </c>
      <c r="P52" s="129" t="str">
        <f t="shared" si="5"/>
        <v xml:space="preserve"> 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69"/>
  <sheetViews>
    <sheetView topLeftCell="A52" zoomScale="140" zoomScaleNormal="140" workbookViewId="0">
      <selection activeCell="D12" sqref="D12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7109375" style="81" bestFit="1" customWidth="1"/>
    <col min="5" max="5" width="8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131</v>
      </c>
      <c r="C3" s="84"/>
      <c r="D3" s="84"/>
      <c r="E3" s="84"/>
    </row>
    <row r="4" spans="1:9" x14ac:dyDescent="0.2">
      <c r="A4" s="166" t="s">
        <v>26</v>
      </c>
      <c r="B4" s="166"/>
      <c r="C4" s="166" t="s">
        <v>27</v>
      </c>
      <c r="D4" s="166"/>
      <c r="E4" s="166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 t="s">
        <v>92</v>
      </c>
      <c r="D6" s="89"/>
      <c r="E6" s="89"/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 t="s">
        <v>33</v>
      </c>
      <c r="D8" s="89"/>
      <c r="E8" s="89"/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 t="s">
        <v>92</v>
      </c>
      <c r="D10" s="89"/>
      <c r="E10" s="89"/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/>
      <c r="E12" s="89" t="s">
        <v>92</v>
      </c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92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/>
      <c r="E16" s="89" t="s">
        <v>92</v>
      </c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92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/>
      <c r="E20" s="89" t="s">
        <v>92</v>
      </c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 t="s">
        <v>92</v>
      </c>
      <c r="E22" s="92"/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3</v>
      </c>
      <c r="D24" s="95">
        <f>COUNTA(D6,D8,D10,D12,D14,D16,D18,D20,D22)</f>
        <v>1</v>
      </c>
      <c r="E24" s="95">
        <f>COUNTA(E6,E8,E10,E12,E14,E16,E18,E20,E22)</f>
        <v>5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67" t="s">
        <v>52</v>
      </c>
      <c r="B26" s="168"/>
      <c r="C26" s="169" t="s">
        <v>27</v>
      </c>
      <c r="D26" s="169"/>
      <c r="E26" s="169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 t="s">
        <v>92</v>
      </c>
      <c r="E28" s="89"/>
      <c r="H28" s="90">
        <f>COUNTA(C28:E28)</f>
        <v>1</v>
      </c>
      <c r="I28" s="91" t="str">
        <f>IF(H28=1,"OK","VALORIZZARE UN LIVELLO")</f>
        <v>OK</v>
      </c>
      <c r="J28" s="170"/>
      <c r="K28" s="170"/>
      <c r="L28" s="170"/>
      <c r="M28" s="170"/>
      <c r="N28" s="170"/>
      <c r="O28" s="170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 t="s">
        <v>92</v>
      </c>
      <c r="E30" s="89"/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 t="s">
        <v>92</v>
      </c>
      <c r="E32" s="89"/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 t="s">
        <v>92</v>
      </c>
      <c r="E34" s="89"/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4</v>
      </c>
      <c r="E36" s="95">
        <f>COUNTA(E28,E30,E32,E34)</f>
        <v>0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27</v>
      </c>
      <c r="D39" s="105">
        <f>D24*D57</f>
        <v>6</v>
      </c>
      <c r="E39" s="105">
        <f>E24*E57</f>
        <v>15</v>
      </c>
      <c r="F39" s="106">
        <f>SUM(C39:E39)</f>
        <v>48</v>
      </c>
      <c r="G39" s="105" t="str">
        <f>IF(F39&lt;C63,"BASSO",(IF(F39&lt;C62,"MEDIO","ALTO")))</f>
        <v>MEDIO</v>
      </c>
    </row>
    <row r="40" spans="1:16" x14ac:dyDescent="0.2">
      <c r="B40" s="107" t="s">
        <v>4</v>
      </c>
      <c r="C40" s="108">
        <f>C36*C58</f>
        <v>0</v>
      </c>
      <c r="D40" s="108">
        <f>D36*D58</f>
        <v>16</v>
      </c>
      <c r="E40" s="108">
        <f>E36*E58</f>
        <v>0</v>
      </c>
      <c r="F40" s="109">
        <f>SUM(C40:E40)</f>
        <v>16</v>
      </c>
      <c r="G40" s="108" t="str">
        <f>IF(F40&lt;C68,"BASSO",(IF(F40&lt;C67,"MEDIO","ALTO")))</f>
        <v>MEDIO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MEDIO</v>
      </c>
    </row>
    <row r="42" spans="1:16" ht="13.5" customHeight="1" thickBot="1" x14ac:dyDescent="0.25">
      <c r="K42" s="163" t="s">
        <v>65</v>
      </c>
      <c r="L42" s="164"/>
      <c r="M42" s="164"/>
      <c r="N42" s="164"/>
      <c r="O42" s="164"/>
      <c r="P42" s="165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1</v>
      </c>
      <c r="I45" s="112">
        <f t="shared" ref="I45:I52" si="1">SUM(G45:H45)</f>
        <v>1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1</v>
      </c>
      <c r="H46" s="112">
        <f>IF(G40=D46,1,0)</f>
        <v>0</v>
      </c>
      <c r="I46" s="112">
        <f t="shared" si="1"/>
        <v>1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0</v>
      </c>
      <c r="I47" s="112">
        <f t="shared" si="1"/>
        <v>0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1</v>
      </c>
      <c r="H48" s="112">
        <f>IF(G40=D48,1,0)</f>
        <v>1</v>
      </c>
      <c r="I48" s="112">
        <f t="shared" si="1"/>
        <v>2</v>
      </c>
      <c r="J48" s="112" t="str">
        <f t="shared" si="2"/>
        <v>MEDIO</v>
      </c>
      <c r="K48" s="122" t="s">
        <v>75</v>
      </c>
      <c r="L48" s="123" t="str">
        <f t="shared" si="3"/>
        <v>x</v>
      </c>
      <c r="M48" s="124" t="s">
        <v>75</v>
      </c>
      <c r="N48" s="123" t="str">
        <f t="shared" si="4"/>
        <v>x</v>
      </c>
      <c r="O48" s="124" t="s">
        <v>75</v>
      </c>
      <c r="P48" s="123" t="str">
        <f t="shared" si="5"/>
        <v>x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0</v>
      </c>
      <c r="H49" s="112">
        <f>IF(G40=D49,1,0)</f>
        <v>0</v>
      </c>
      <c r="I49" s="112">
        <f t="shared" si="1"/>
        <v>0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1</v>
      </c>
      <c r="H50" s="112">
        <f>IF(G40=D50,1,0)</f>
        <v>0</v>
      </c>
      <c r="I50" s="112">
        <f t="shared" si="1"/>
        <v>1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0</v>
      </c>
      <c r="H51" s="112">
        <f>IF(G40=D51,1,0)</f>
        <v>1</v>
      </c>
      <c r="I51" s="112">
        <f t="shared" si="1"/>
        <v>1</v>
      </c>
      <c r="J51" s="112" t="str">
        <f t="shared" si="2"/>
        <v xml:space="preserve">  </v>
      </c>
      <c r="K51" s="125" t="s">
        <v>78</v>
      </c>
      <c r="L51" s="126" t="str">
        <f t="shared" si="3"/>
        <v xml:space="preserve"> </v>
      </c>
      <c r="M51" s="127" t="s">
        <v>75</v>
      </c>
      <c r="N51" s="126" t="str">
        <f t="shared" si="4"/>
        <v xml:space="preserve"> </v>
      </c>
      <c r="O51" s="127" t="s">
        <v>78</v>
      </c>
      <c r="P51" s="126" t="str">
        <f t="shared" si="5"/>
        <v xml:space="preserve"> 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0</v>
      </c>
      <c r="H52" s="112">
        <f>IF(G40=D52,1,0)</f>
        <v>0</v>
      </c>
      <c r="I52" s="112">
        <f t="shared" si="1"/>
        <v>0</v>
      </c>
      <c r="J52" s="112" t="str">
        <f t="shared" si="2"/>
        <v xml:space="preserve">  </v>
      </c>
      <c r="K52" s="128" t="s">
        <v>78</v>
      </c>
      <c r="L52" s="129" t="str">
        <f t="shared" si="3"/>
        <v xml:space="preserve"> </v>
      </c>
      <c r="M52" s="130" t="s">
        <v>78</v>
      </c>
      <c r="N52" s="129" t="str">
        <f t="shared" si="4"/>
        <v xml:space="preserve"> </v>
      </c>
      <c r="O52" s="130" t="s">
        <v>80</v>
      </c>
      <c r="P52" s="129" t="str">
        <f t="shared" si="5"/>
        <v xml:space="preserve"> 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69"/>
  <sheetViews>
    <sheetView topLeftCell="B49" zoomScale="150" zoomScaleNormal="150" workbookViewId="0">
      <selection activeCell="C6" sqref="C6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28515625" style="81" customWidth="1"/>
    <col min="5" max="5" width="6.140625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132</v>
      </c>
      <c r="C3" s="84"/>
      <c r="D3" s="84"/>
      <c r="E3" s="84"/>
    </row>
    <row r="4" spans="1:9" x14ac:dyDescent="0.2">
      <c r="A4" s="166" t="s">
        <v>26</v>
      </c>
      <c r="B4" s="166"/>
      <c r="C4" s="166" t="s">
        <v>27</v>
      </c>
      <c r="D4" s="166"/>
      <c r="E4" s="166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/>
      <c r="D6" s="89" t="s">
        <v>33</v>
      </c>
      <c r="E6" s="89"/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/>
      <c r="D8" s="89" t="s">
        <v>92</v>
      </c>
      <c r="E8" s="89"/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/>
      <c r="D10" s="89" t="s">
        <v>33</v>
      </c>
      <c r="E10" s="89"/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/>
      <c r="E12" s="89" t="s">
        <v>92</v>
      </c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92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/>
      <c r="E16" s="89" t="s">
        <v>92</v>
      </c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92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 t="s">
        <v>92</v>
      </c>
      <c r="E20" s="89"/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 t="s">
        <v>92</v>
      </c>
      <c r="E22" s="92"/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0</v>
      </c>
      <c r="D24" s="95">
        <f>COUNTA(D6,D8,D10,D12,D14,D16,D18,D20,D22)</f>
        <v>5</v>
      </c>
      <c r="E24" s="95">
        <f>COUNTA(E6,E8,E10,E12,E14,E16,E18,E20,E22)</f>
        <v>4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67" t="s">
        <v>52</v>
      </c>
      <c r="B26" s="168"/>
      <c r="C26" s="169" t="s">
        <v>27</v>
      </c>
      <c r="D26" s="169"/>
      <c r="E26" s="169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 t="s">
        <v>92</v>
      </c>
      <c r="E28" s="89"/>
      <c r="H28" s="90">
        <f>COUNTA(C28:E28)</f>
        <v>1</v>
      </c>
      <c r="I28" s="91" t="str">
        <f>IF(H28=1,"OK","VALORIZZARE UN LIVELLO")</f>
        <v>OK</v>
      </c>
      <c r="J28" s="170"/>
      <c r="K28" s="170"/>
      <c r="L28" s="170"/>
      <c r="M28" s="170"/>
      <c r="N28" s="170"/>
      <c r="O28" s="170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/>
      <c r="E30" s="89" t="s">
        <v>92</v>
      </c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/>
      <c r="E32" s="89" t="s">
        <v>92</v>
      </c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 t="s">
        <v>92</v>
      </c>
      <c r="E34" s="89"/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2</v>
      </c>
      <c r="E36" s="95">
        <f>COUNTA(E28,E30,E32,E34)</f>
        <v>2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0</v>
      </c>
      <c r="D39" s="105">
        <f>D24*D57</f>
        <v>30</v>
      </c>
      <c r="E39" s="105">
        <f>E24*E57</f>
        <v>12</v>
      </c>
      <c r="F39" s="106">
        <f>SUM(C39:E39)</f>
        <v>42</v>
      </c>
      <c r="G39" s="105" t="str">
        <f>IF(F39&lt;C63,"BASSO",(IF(F39&lt;C62,"MEDIO","ALTO")))</f>
        <v>MEDIO</v>
      </c>
    </row>
    <row r="40" spans="1:16" x14ac:dyDescent="0.2">
      <c r="B40" s="107" t="s">
        <v>4</v>
      </c>
      <c r="C40" s="108">
        <f>C36*C58</f>
        <v>0</v>
      </c>
      <c r="D40" s="108">
        <f>D36*D58</f>
        <v>8</v>
      </c>
      <c r="E40" s="108">
        <f>E36*E58</f>
        <v>4</v>
      </c>
      <c r="F40" s="109">
        <f>SUM(C40:E40)</f>
        <v>12</v>
      </c>
      <c r="G40" s="108" t="str">
        <f>IF(F40&lt;C68,"BASSO",(IF(F40&lt;C67,"MEDIO","ALTO")))</f>
        <v>MEDIO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MEDIO</v>
      </c>
    </row>
    <row r="42" spans="1:16" ht="13.5" customHeight="1" thickBot="1" x14ac:dyDescent="0.25">
      <c r="K42" s="163" t="s">
        <v>65</v>
      </c>
      <c r="L42" s="164"/>
      <c r="M42" s="164"/>
      <c r="N42" s="164"/>
      <c r="O42" s="164"/>
      <c r="P42" s="165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1</v>
      </c>
      <c r="I45" s="112">
        <f t="shared" ref="I45:I52" si="1">SUM(G45:H45)</f>
        <v>1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1</v>
      </c>
      <c r="H46" s="112">
        <f>IF(G40=D46,1,0)</f>
        <v>0</v>
      </c>
      <c r="I46" s="112">
        <f t="shared" si="1"/>
        <v>1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0</v>
      </c>
      <c r="I47" s="112">
        <f t="shared" si="1"/>
        <v>0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1</v>
      </c>
      <c r="H48" s="112">
        <f>IF(G40=D48,1,0)</f>
        <v>1</v>
      </c>
      <c r="I48" s="112">
        <f t="shared" si="1"/>
        <v>2</v>
      </c>
      <c r="J48" s="112" t="str">
        <f t="shared" si="2"/>
        <v>MEDIO</v>
      </c>
      <c r="K48" s="122" t="s">
        <v>75</v>
      </c>
      <c r="L48" s="123" t="str">
        <f t="shared" si="3"/>
        <v>x</v>
      </c>
      <c r="M48" s="124" t="s">
        <v>75</v>
      </c>
      <c r="N48" s="123" t="str">
        <f t="shared" si="4"/>
        <v>x</v>
      </c>
      <c r="O48" s="124" t="s">
        <v>75</v>
      </c>
      <c r="P48" s="123" t="str">
        <f t="shared" si="5"/>
        <v>x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0</v>
      </c>
      <c r="H49" s="112">
        <f>IF(G40=D49,1,0)</f>
        <v>0</v>
      </c>
      <c r="I49" s="112">
        <f t="shared" si="1"/>
        <v>0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1</v>
      </c>
      <c r="H50" s="112">
        <f>IF(G40=D50,1,0)</f>
        <v>0</v>
      </c>
      <c r="I50" s="112">
        <f t="shared" si="1"/>
        <v>1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0</v>
      </c>
      <c r="H51" s="112">
        <f>IF(G40=D51,1,0)</f>
        <v>1</v>
      </c>
      <c r="I51" s="112">
        <f t="shared" si="1"/>
        <v>1</v>
      </c>
      <c r="J51" s="112" t="str">
        <f t="shared" si="2"/>
        <v xml:space="preserve">  </v>
      </c>
      <c r="K51" s="125" t="s">
        <v>78</v>
      </c>
      <c r="L51" s="126" t="str">
        <f t="shared" si="3"/>
        <v xml:space="preserve"> </v>
      </c>
      <c r="M51" s="127" t="s">
        <v>75</v>
      </c>
      <c r="N51" s="126" t="str">
        <f t="shared" si="4"/>
        <v xml:space="preserve"> </v>
      </c>
      <c r="O51" s="127" t="s">
        <v>78</v>
      </c>
      <c r="P51" s="126" t="str">
        <f t="shared" si="5"/>
        <v xml:space="preserve"> 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0</v>
      </c>
      <c r="H52" s="112">
        <f>IF(G40=D52,1,0)</f>
        <v>0</v>
      </c>
      <c r="I52" s="112">
        <f t="shared" si="1"/>
        <v>0</v>
      </c>
      <c r="J52" s="112" t="str">
        <f t="shared" si="2"/>
        <v xml:space="preserve">  </v>
      </c>
      <c r="K52" s="128" t="s">
        <v>78</v>
      </c>
      <c r="L52" s="129" t="str">
        <f t="shared" si="3"/>
        <v xml:space="preserve"> </v>
      </c>
      <c r="M52" s="130" t="s">
        <v>78</v>
      </c>
      <c r="N52" s="129" t="str">
        <f t="shared" si="4"/>
        <v xml:space="preserve"> </v>
      </c>
      <c r="O52" s="130" t="s">
        <v>80</v>
      </c>
      <c r="P52" s="129" t="str">
        <f t="shared" si="5"/>
        <v xml:space="preserve"> 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69"/>
  <sheetViews>
    <sheetView tabSelected="1" topLeftCell="A49" zoomScale="140" zoomScaleNormal="140" workbookViewId="0">
      <selection activeCell="I8" sqref="I8"/>
    </sheetView>
  </sheetViews>
  <sheetFormatPr defaultRowHeight="12.75" x14ac:dyDescent="0.2"/>
  <cols>
    <col min="1" max="1" width="3.28515625" style="81" customWidth="1"/>
    <col min="2" max="2" width="76.140625" style="81" customWidth="1"/>
    <col min="3" max="3" width="5.140625" style="81" bestFit="1" customWidth="1"/>
    <col min="4" max="4" width="6.7109375" style="81" bestFit="1" customWidth="1"/>
    <col min="5" max="5" width="8" style="81" bestFit="1" customWidth="1"/>
    <col min="6" max="6" width="3.85546875" style="81" customWidth="1"/>
    <col min="7" max="7" width="8.140625" style="81" customWidth="1"/>
    <col min="8" max="8" width="4" style="81" customWidth="1"/>
    <col min="9" max="9" width="10.5703125" style="81" customWidth="1"/>
    <col min="10" max="16384" width="9.140625" style="81"/>
  </cols>
  <sheetData>
    <row r="1" spans="1:9" ht="15" x14ac:dyDescent="0.25">
      <c r="B1" s="82" t="s">
        <v>24</v>
      </c>
    </row>
    <row r="2" spans="1:9" ht="29.25" customHeight="1" x14ac:dyDescent="0.25">
      <c r="B2" s="21" t="s">
        <v>138</v>
      </c>
      <c r="C2" s="83"/>
      <c r="D2" s="83"/>
      <c r="E2" s="83"/>
    </row>
    <row r="3" spans="1:9" ht="40.5" customHeight="1" x14ac:dyDescent="0.25">
      <c r="B3" s="141" t="s">
        <v>133</v>
      </c>
      <c r="C3" s="84"/>
      <c r="D3" s="84"/>
      <c r="E3" s="84"/>
    </row>
    <row r="4" spans="1:9" x14ac:dyDescent="0.2">
      <c r="A4" s="166" t="s">
        <v>26</v>
      </c>
      <c r="B4" s="166"/>
      <c r="C4" s="166" t="s">
        <v>27</v>
      </c>
      <c r="D4" s="166"/>
      <c r="E4" s="166"/>
    </row>
    <row r="5" spans="1:9" x14ac:dyDescent="0.2">
      <c r="A5" s="85">
        <v>1</v>
      </c>
      <c r="B5" s="85" t="s">
        <v>28</v>
      </c>
      <c r="C5" s="86" t="s">
        <v>29</v>
      </c>
      <c r="D5" s="86" t="s">
        <v>30</v>
      </c>
      <c r="E5" s="86" t="s">
        <v>31</v>
      </c>
    </row>
    <row r="6" spans="1:9" ht="39" x14ac:dyDescent="0.25">
      <c r="A6" s="87"/>
      <c r="B6" s="88" t="s">
        <v>32</v>
      </c>
      <c r="C6" s="89"/>
      <c r="D6" s="89"/>
      <c r="E6" s="89" t="s">
        <v>33</v>
      </c>
      <c r="H6" s="90">
        <f>COUNTA(C6:E6)</f>
        <v>1</v>
      </c>
      <c r="I6" s="91" t="str">
        <f>IF(H6=1,"OK","VALORIZZARE UN LIVELLO")</f>
        <v>OK</v>
      </c>
    </row>
    <row r="7" spans="1:9" ht="15" x14ac:dyDescent="0.25">
      <c r="A7" s="85">
        <v>2</v>
      </c>
      <c r="B7" s="85" t="s">
        <v>34</v>
      </c>
      <c r="C7" s="86" t="s">
        <v>29</v>
      </c>
      <c r="D7" s="86" t="s">
        <v>30</v>
      </c>
      <c r="E7" s="86" t="s">
        <v>31</v>
      </c>
      <c r="H7" s="90"/>
      <c r="I7" s="91"/>
    </row>
    <row r="8" spans="1:9" ht="26.25" x14ac:dyDescent="0.25">
      <c r="A8" s="87"/>
      <c r="B8" s="88" t="s">
        <v>35</v>
      </c>
      <c r="C8" s="89"/>
      <c r="D8" s="89"/>
      <c r="E8" s="89" t="s">
        <v>92</v>
      </c>
      <c r="H8" s="90">
        <f>COUNTA(C8:E8)</f>
        <v>1</v>
      </c>
      <c r="I8" s="91" t="str">
        <f t="shared" ref="I8:I22" si="0">IF(H8=1,"OK","VALORIZZARE UN LIVELLO")</f>
        <v>OK</v>
      </c>
    </row>
    <row r="9" spans="1:9" ht="15" x14ac:dyDescent="0.25">
      <c r="A9" s="85">
        <v>3</v>
      </c>
      <c r="B9" s="85" t="s">
        <v>120</v>
      </c>
      <c r="C9" s="86" t="s">
        <v>29</v>
      </c>
      <c r="D9" s="86" t="s">
        <v>30</v>
      </c>
      <c r="E9" s="86" t="s">
        <v>31</v>
      </c>
      <c r="H9" s="90"/>
      <c r="I9" s="91"/>
    </row>
    <row r="10" spans="1:9" ht="26.25" x14ac:dyDescent="0.25">
      <c r="A10" s="87"/>
      <c r="B10" s="88" t="s">
        <v>37</v>
      </c>
      <c r="C10" s="89"/>
      <c r="D10" s="89"/>
      <c r="E10" s="89" t="s">
        <v>92</v>
      </c>
      <c r="H10" s="90">
        <f>COUNTA(C10:E10)</f>
        <v>1</v>
      </c>
      <c r="I10" s="91" t="str">
        <f t="shared" si="0"/>
        <v>OK</v>
      </c>
    </row>
    <row r="11" spans="1:9" ht="15" x14ac:dyDescent="0.25">
      <c r="A11" s="85">
        <v>4</v>
      </c>
      <c r="B11" s="85" t="s">
        <v>38</v>
      </c>
      <c r="C11" s="86" t="s">
        <v>29</v>
      </c>
      <c r="D11" s="86" t="s">
        <v>30</v>
      </c>
      <c r="E11" s="86" t="s">
        <v>31</v>
      </c>
      <c r="H11" s="90"/>
      <c r="I11" s="91"/>
    </row>
    <row r="12" spans="1:9" ht="51.75" x14ac:dyDescent="0.25">
      <c r="A12" s="87"/>
      <c r="B12" s="88" t="s">
        <v>39</v>
      </c>
      <c r="C12" s="89"/>
      <c r="D12" s="89"/>
      <c r="E12" s="89" t="s">
        <v>92</v>
      </c>
      <c r="H12" s="90">
        <f>COUNTA(C12:E12)</f>
        <v>1</v>
      </c>
      <c r="I12" s="91" t="str">
        <f t="shared" si="0"/>
        <v>OK</v>
      </c>
    </row>
    <row r="13" spans="1:9" ht="15" x14ac:dyDescent="0.25">
      <c r="A13" s="85">
        <v>5</v>
      </c>
      <c r="B13" s="85" t="s">
        <v>121</v>
      </c>
      <c r="C13" s="86" t="s">
        <v>29</v>
      </c>
      <c r="D13" s="86" t="s">
        <v>30</v>
      </c>
      <c r="E13" s="86" t="s">
        <v>31</v>
      </c>
      <c r="H13" s="90"/>
      <c r="I13" s="91"/>
    </row>
    <row r="14" spans="1:9" ht="39" x14ac:dyDescent="0.25">
      <c r="A14" s="87"/>
      <c r="B14" s="88" t="s">
        <v>41</v>
      </c>
      <c r="C14" s="89"/>
      <c r="D14" s="89"/>
      <c r="E14" s="89" t="s">
        <v>92</v>
      </c>
      <c r="H14" s="90">
        <f>COUNTA(C14:E14)</f>
        <v>1</v>
      </c>
      <c r="I14" s="91" t="str">
        <f t="shared" si="0"/>
        <v>OK</v>
      </c>
    </row>
    <row r="15" spans="1:9" ht="34.5" customHeight="1" x14ac:dyDescent="0.25">
      <c r="A15" s="85">
        <v>6</v>
      </c>
      <c r="B15" s="85" t="s">
        <v>42</v>
      </c>
      <c r="C15" s="86" t="s">
        <v>29</v>
      </c>
      <c r="D15" s="86" t="s">
        <v>30</v>
      </c>
      <c r="E15" s="86" t="s">
        <v>31</v>
      </c>
      <c r="H15" s="90"/>
      <c r="I15" s="91"/>
    </row>
    <row r="16" spans="1:9" ht="21" x14ac:dyDescent="0.25">
      <c r="A16" s="87"/>
      <c r="B16" s="88" t="s">
        <v>43</v>
      </c>
      <c r="C16" s="89"/>
      <c r="D16" s="89"/>
      <c r="E16" s="89" t="s">
        <v>92</v>
      </c>
      <c r="H16" s="90">
        <f>COUNTA(C16:E16)</f>
        <v>1</v>
      </c>
      <c r="I16" s="91" t="str">
        <f t="shared" si="0"/>
        <v>OK</v>
      </c>
    </row>
    <row r="17" spans="1:15" ht="15" x14ac:dyDescent="0.25">
      <c r="A17" s="85">
        <v>7</v>
      </c>
      <c r="B17" s="85" t="s">
        <v>44</v>
      </c>
      <c r="C17" s="86" t="s">
        <v>29</v>
      </c>
      <c r="D17" s="86" t="s">
        <v>30</v>
      </c>
      <c r="E17" s="86" t="s">
        <v>31</v>
      </c>
      <c r="H17" s="90"/>
      <c r="I17" s="91"/>
    </row>
    <row r="18" spans="1:15" ht="54" customHeight="1" x14ac:dyDescent="0.25">
      <c r="A18" s="87"/>
      <c r="B18" s="88" t="s">
        <v>45</v>
      </c>
      <c r="C18" s="89"/>
      <c r="D18" s="89"/>
      <c r="E18" s="89" t="s">
        <v>92</v>
      </c>
      <c r="H18" s="90">
        <f>COUNTA(C18:E18)</f>
        <v>1</v>
      </c>
      <c r="I18" s="91" t="str">
        <f t="shared" si="0"/>
        <v>OK</v>
      </c>
    </row>
    <row r="19" spans="1:15" ht="15" x14ac:dyDescent="0.25">
      <c r="A19" s="85">
        <v>8</v>
      </c>
      <c r="B19" s="85" t="s">
        <v>46</v>
      </c>
      <c r="C19" s="86" t="s">
        <v>29</v>
      </c>
      <c r="D19" s="86" t="s">
        <v>30</v>
      </c>
      <c r="E19" s="86" t="s">
        <v>31</v>
      </c>
      <c r="H19" s="90"/>
      <c r="I19" s="91"/>
    </row>
    <row r="20" spans="1:15" ht="26.25" x14ac:dyDescent="0.25">
      <c r="A20" s="87"/>
      <c r="B20" s="88" t="s">
        <v>122</v>
      </c>
      <c r="C20" s="89"/>
      <c r="D20" s="89"/>
      <c r="E20" s="89" t="s">
        <v>92</v>
      </c>
      <c r="H20" s="90">
        <f>COUNTA(C20:E20)</f>
        <v>1</v>
      </c>
      <c r="I20" s="91" t="str">
        <f t="shared" si="0"/>
        <v>OK</v>
      </c>
    </row>
    <row r="21" spans="1:15" ht="15" x14ac:dyDescent="0.25">
      <c r="A21" s="85">
        <v>9</v>
      </c>
      <c r="B21" s="85" t="s">
        <v>48</v>
      </c>
      <c r="C21" s="86" t="s">
        <v>29</v>
      </c>
      <c r="D21" s="86" t="s">
        <v>30</v>
      </c>
      <c r="E21" s="86" t="s">
        <v>31</v>
      </c>
      <c r="H21" s="90"/>
      <c r="I21" s="91"/>
    </row>
    <row r="22" spans="1:15" ht="26.25" x14ac:dyDescent="0.25">
      <c r="A22" s="87"/>
      <c r="B22" s="88" t="s">
        <v>123</v>
      </c>
      <c r="C22" s="92"/>
      <c r="D22" s="92"/>
      <c r="E22" s="92" t="s">
        <v>92</v>
      </c>
      <c r="H22" s="90">
        <f>COUNTA(C22:E22)</f>
        <v>1</v>
      </c>
      <c r="I22" s="91" t="str">
        <f t="shared" si="0"/>
        <v>OK</v>
      </c>
    </row>
    <row r="23" spans="1:15" ht="15" x14ac:dyDescent="0.25">
      <c r="C23" s="93" t="s">
        <v>29</v>
      </c>
      <c r="D23" s="93" t="s">
        <v>30</v>
      </c>
      <c r="E23" s="93" t="s">
        <v>31</v>
      </c>
      <c r="H23" s="90"/>
      <c r="I23" s="91"/>
    </row>
    <row r="24" spans="1:15" ht="15" x14ac:dyDescent="0.25">
      <c r="B24" s="94" t="s">
        <v>50</v>
      </c>
      <c r="C24" s="95">
        <f>COUNTA(C6,C8,C10,C12,C14,C16,C18,C20,C22)</f>
        <v>0</v>
      </c>
      <c r="D24" s="95">
        <f>COUNTA(D6,D8,D10,D12,D14,D16,D18,D20,D22)</f>
        <v>0</v>
      </c>
      <c r="E24" s="95">
        <f>COUNTA(E6,E8,E10,E12,E14,E16,E18,E20,E22)</f>
        <v>9</v>
      </c>
      <c r="H24" s="90">
        <f>SUM(C24:E24)</f>
        <v>9</v>
      </c>
      <c r="I24" s="91" t="str">
        <f>IF(H24=9,"OK","ERRORE TOTALI")</f>
        <v>OK</v>
      </c>
      <c r="L24" s="81" t="s">
        <v>51</v>
      </c>
    </row>
    <row r="25" spans="1:15" ht="15.75" thickBot="1" x14ac:dyDescent="0.3">
      <c r="H25" s="90"/>
      <c r="I25" s="91"/>
    </row>
    <row r="26" spans="1:15" ht="15.75" customHeight="1" thickBot="1" x14ac:dyDescent="0.3">
      <c r="A26" s="167" t="s">
        <v>52</v>
      </c>
      <c r="B26" s="168"/>
      <c r="C26" s="169" t="s">
        <v>27</v>
      </c>
      <c r="D26" s="169"/>
      <c r="E26" s="169"/>
      <c r="H26" s="90"/>
      <c r="I26" s="91"/>
    </row>
    <row r="27" spans="1:15" ht="15" x14ac:dyDescent="0.25">
      <c r="A27" s="96">
        <v>1</v>
      </c>
      <c r="B27" s="97" t="s">
        <v>53</v>
      </c>
      <c r="C27" s="86" t="s">
        <v>29</v>
      </c>
      <c r="D27" s="86" t="s">
        <v>30</v>
      </c>
      <c r="E27" s="86" t="s">
        <v>31</v>
      </c>
      <c r="H27" s="90"/>
      <c r="I27" s="91"/>
    </row>
    <row r="28" spans="1:15" ht="39.75" customHeight="1" thickBot="1" x14ac:dyDescent="0.3">
      <c r="A28" s="98"/>
      <c r="B28" s="99" t="s">
        <v>54</v>
      </c>
      <c r="C28" s="89"/>
      <c r="D28" s="89"/>
      <c r="E28" s="89" t="s">
        <v>92</v>
      </c>
      <c r="H28" s="90">
        <f>COUNTA(C28:E28)</f>
        <v>1</v>
      </c>
      <c r="I28" s="91" t="str">
        <f>IF(H28=1,"OK","VALORIZZARE UN LIVELLO")</f>
        <v>OK</v>
      </c>
      <c r="J28" s="170"/>
      <c r="K28" s="170"/>
      <c r="L28" s="170"/>
      <c r="M28" s="170"/>
      <c r="N28" s="170"/>
      <c r="O28" s="170"/>
    </row>
    <row r="29" spans="1:15" ht="15" x14ac:dyDescent="0.25">
      <c r="A29" s="96">
        <v>2</v>
      </c>
      <c r="B29" s="97" t="s">
        <v>55</v>
      </c>
      <c r="C29" s="86" t="s">
        <v>29</v>
      </c>
      <c r="D29" s="86" t="s">
        <v>30</v>
      </c>
      <c r="E29" s="86" t="s">
        <v>31</v>
      </c>
      <c r="H29" s="90"/>
      <c r="I29" s="91"/>
    </row>
    <row r="30" spans="1:15" ht="27" thickBot="1" x14ac:dyDescent="0.3">
      <c r="A30" s="98"/>
      <c r="B30" s="99" t="s">
        <v>56</v>
      </c>
      <c r="C30" s="89"/>
      <c r="D30" s="89"/>
      <c r="E30" s="89" t="s">
        <v>33</v>
      </c>
      <c r="H30" s="90">
        <f>COUNTA(C30:E30)</f>
        <v>1</v>
      </c>
      <c r="I30" s="91" t="str">
        <f>IF(H30=1,"OK","VALORIZZARE UN LIVELLO")</f>
        <v>OK</v>
      </c>
    </row>
    <row r="31" spans="1:15" ht="15" x14ac:dyDescent="0.25">
      <c r="A31" s="96">
        <v>3</v>
      </c>
      <c r="B31" s="97" t="s">
        <v>57</v>
      </c>
      <c r="C31" s="86" t="s">
        <v>29</v>
      </c>
      <c r="D31" s="86" t="s">
        <v>30</v>
      </c>
      <c r="E31" s="86" t="s">
        <v>31</v>
      </c>
      <c r="H31" s="90"/>
      <c r="I31" s="91"/>
    </row>
    <row r="32" spans="1:15" ht="27" thickBot="1" x14ac:dyDescent="0.3">
      <c r="A32" s="98"/>
      <c r="B32" s="99" t="s">
        <v>58</v>
      </c>
      <c r="C32" s="89"/>
      <c r="D32" s="89"/>
      <c r="E32" s="89" t="s">
        <v>92</v>
      </c>
      <c r="H32" s="90">
        <f>COUNTA(C32:E32)</f>
        <v>1</v>
      </c>
      <c r="I32" s="91" t="str">
        <f>IF(H32=1,"OK","VALORIZZARE UN LIVELLO")</f>
        <v>OK</v>
      </c>
    </row>
    <row r="33" spans="1:16" ht="15" x14ac:dyDescent="0.25">
      <c r="A33" s="96">
        <v>4</v>
      </c>
      <c r="B33" s="97" t="s">
        <v>59</v>
      </c>
      <c r="C33" s="86" t="s">
        <v>29</v>
      </c>
      <c r="D33" s="86" t="s">
        <v>30</v>
      </c>
      <c r="E33" s="86" t="s">
        <v>31</v>
      </c>
      <c r="H33" s="90"/>
      <c r="I33" s="91"/>
    </row>
    <row r="34" spans="1:16" ht="39.75" thickBot="1" x14ac:dyDescent="0.3">
      <c r="A34" s="98"/>
      <c r="B34" s="100" t="s">
        <v>124</v>
      </c>
      <c r="C34" s="89"/>
      <c r="D34" s="89"/>
      <c r="E34" s="89" t="s">
        <v>92</v>
      </c>
      <c r="H34" s="90">
        <f>COUNTA(C34:E34)</f>
        <v>1</v>
      </c>
      <c r="I34" s="91" t="str">
        <f>IF(H34=1,"OK","VALORIZZARE UN LIVELLO")</f>
        <v>OK</v>
      </c>
    </row>
    <row r="35" spans="1:16" ht="15" x14ac:dyDescent="0.25">
      <c r="C35" s="101" t="s">
        <v>29</v>
      </c>
      <c r="D35" s="101" t="s">
        <v>30</v>
      </c>
      <c r="E35" s="101" t="s">
        <v>31</v>
      </c>
      <c r="H35" s="90"/>
      <c r="I35" s="91"/>
    </row>
    <row r="36" spans="1:16" ht="15" x14ac:dyDescent="0.25">
      <c r="B36" s="102" t="s">
        <v>61</v>
      </c>
      <c r="C36" s="95">
        <f>COUNTA(C28,C30,C32,C34)</f>
        <v>0</v>
      </c>
      <c r="D36" s="95">
        <f>COUNTA(D28,D30,D32,D34)</f>
        <v>0</v>
      </c>
      <c r="E36" s="95">
        <f>COUNTA(E28,E30,E32,E34)</f>
        <v>4</v>
      </c>
      <c r="H36" s="90">
        <f>SUM(C36:E36)</f>
        <v>4</v>
      </c>
      <c r="I36" s="91" t="str">
        <f>IF(H36=4,"OK","ERRORE TOTALI")</f>
        <v>OK</v>
      </c>
      <c r="L36" s="81" t="s">
        <v>51</v>
      </c>
    </row>
    <row r="38" spans="1:16" ht="15.75" x14ac:dyDescent="0.25">
      <c r="B38" s="103" t="s">
        <v>62</v>
      </c>
      <c r="C38" s="93" t="s">
        <v>29</v>
      </c>
      <c r="D38" s="93" t="s">
        <v>30</v>
      </c>
      <c r="E38" s="93" t="s">
        <v>31</v>
      </c>
      <c r="F38" s="93" t="s">
        <v>63</v>
      </c>
    </row>
    <row r="39" spans="1:16" x14ac:dyDescent="0.2">
      <c r="B39" s="104" t="s">
        <v>3</v>
      </c>
      <c r="C39" s="105">
        <f>C24*C57</f>
        <v>0</v>
      </c>
      <c r="D39" s="105">
        <f>D24*D57</f>
        <v>0</v>
      </c>
      <c r="E39" s="105">
        <f>E24*E57</f>
        <v>27</v>
      </c>
      <c r="F39" s="106">
        <f>SUM(C39:E39)</f>
        <v>27</v>
      </c>
      <c r="G39" s="105" t="str">
        <f>IF(F39&lt;C63,"BASSO",(IF(F39&lt;C62,"MEDIO","ALTO")))</f>
        <v>BASSO</v>
      </c>
    </row>
    <row r="40" spans="1:16" x14ac:dyDescent="0.2">
      <c r="B40" s="107" t="s">
        <v>4</v>
      </c>
      <c r="C40" s="108">
        <f>C36*C58</f>
        <v>0</v>
      </c>
      <c r="D40" s="108">
        <f>D36*D58</f>
        <v>0</v>
      </c>
      <c r="E40" s="108">
        <f>E36*E58</f>
        <v>8</v>
      </c>
      <c r="F40" s="109">
        <f>SUM(C40:E40)</f>
        <v>8</v>
      </c>
      <c r="G40" s="108" t="str">
        <f>IF(F40&lt;C68,"BASSO",(IF(F40&lt;C67,"MEDIO","ALTO")))</f>
        <v>BASSO</v>
      </c>
    </row>
    <row r="41" spans="1:16" ht="16.5" thickBot="1" x14ac:dyDescent="0.3">
      <c r="B41" s="110" t="s">
        <v>64</v>
      </c>
      <c r="C41" s="111"/>
      <c r="D41" s="111"/>
      <c r="E41" s="111"/>
      <c r="F41" s="111"/>
      <c r="G41" s="111" t="str">
        <f>IF(I44=2,J44,(IF(I45=2,J45,(IF(I46=2,J46,(IF(I47=2,J47,(IF(I48=2,J48,(IF(I49=2,J49,(IF(I50=2,J50,(IF(I51=2,J51,J52)))))))))))))))</f>
        <v>MINIMO</v>
      </c>
    </row>
    <row r="42" spans="1:16" ht="13.5" customHeight="1" thickBot="1" x14ac:dyDescent="0.25">
      <c r="K42" s="163" t="s">
        <v>65</v>
      </c>
      <c r="L42" s="164"/>
      <c r="M42" s="164"/>
      <c r="N42" s="164"/>
      <c r="O42" s="164"/>
      <c r="P42" s="165"/>
    </row>
    <row r="43" spans="1:16" ht="26.25" thickBot="1" x14ac:dyDescent="0.25">
      <c r="B43" s="112"/>
      <c r="C43" s="112" t="s">
        <v>66</v>
      </c>
      <c r="D43" s="112" t="s">
        <v>67</v>
      </c>
      <c r="E43" s="112" t="s">
        <v>68</v>
      </c>
      <c r="F43" s="112"/>
      <c r="G43" s="112"/>
      <c r="H43" s="112"/>
      <c r="I43" s="112"/>
      <c r="J43" s="112"/>
      <c r="K43" s="113" t="s">
        <v>69</v>
      </c>
      <c r="L43" s="114"/>
      <c r="M43" s="114" t="s">
        <v>70</v>
      </c>
      <c r="N43" s="114"/>
      <c r="O43" s="114" t="s">
        <v>71</v>
      </c>
      <c r="P43" s="115"/>
    </row>
    <row r="44" spans="1:16" ht="13.5" thickBot="1" x14ac:dyDescent="0.25">
      <c r="B44" s="112"/>
      <c r="C44" s="112" t="s">
        <v>29</v>
      </c>
      <c r="D44" s="112" t="s">
        <v>29</v>
      </c>
      <c r="E44" s="112" t="s">
        <v>29</v>
      </c>
      <c r="F44" s="112"/>
      <c r="G44" s="112">
        <f>IF(G39=C44,1,0)</f>
        <v>0</v>
      </c>
      <c r="H44" s="112">
        <f>IF(G40=D44,1,0)</f>
        <v>0</v>
      </c>
      <c r="I44" s="112">
        <f>SUM(G44:H44)</f>
        <v>0</v>
      </c>
      <c r="J44" s="112" t="str">
        <f>IF(I44=2,E44,"  ")</f>
        <v xml:space="preserve">  </v>
      </c>
      <c r="K44" s="116" t="s">
        <v>72</v>
      </c>
      <c r="L44" s="117" t="str">
        <f>P44</f>
        <v xml:space="preserve"> </v>
      </c>
      <c r="M44" s="118" t="s">
        <v>72</v>
      </c>
      <c r="N44" s="117" t="str">
        <f>P44</f>
        <v xml:space="preserve"> </v>
      </c>
      <c r="O44" s="118" t="s">
        <v>73</v>
      </c>
      <c r="P44" s="117" t="str">
        <f>IF(J44=O44,"x"," ")</f>
        <v xml:space="preserve"> </v>
      </c>
    </row>
    <row r="45" spans="1:16" ht="13.5" thickBot="1" x14ac:dyDescent="0.25">
      <c r="B45" s="112"/>
      <c r="C45" s="112" t="s">
        <v>29</v>
      </c>
      <c r="D45" s="112" t="s">
        <v>30</v>
      </c>
      <c r="E45" s="112" t="s">
        <v>74</v>
      </c>
      <c r="F45" s="112"/>
      <c r="G45" s="112">
        <f>IF(G39=C45,1,0)</f>
        <v>0</v>
      </c>
      <c r="H45" s="112">
        <f>IF(G40=D45,1,0)</f>
        <v>0</v>
      </c>
      <c r="I45" s="112">
        <f t="shared" ref="I45:I52" si="1">SUM(G45:H45)</f>
        <v>0</v>
      </c>
      <c r="J45" s="112" t="str">
        <f t="shared" ref="J45:J52" si="2">IF(I45=2,E45,"  ")</f>
        <v xml:space="preserve">  </v>
      </c>
      <c r="K45" s="119" t="s">
        <v>73</v>
      </c>
      <c r="L45" s="120" t="str">
        <f t="shared" ref="L45:L52" si="3">P45</f>
        <v xml:space="preserve"> </v>
      </c>
      <c r="M45" s="121" t="s">
        <v>75</v>
      </c>
      <c r="N45" s="120" t="str">
        <f t="shared" ref="N45:N52" si="4">P45</f>
        <v xml:space="preserve"> </v>
      </c>
      <c r="O45" s="121" t="s">
        <v>76</v>
      </c>
      <c r="P45" s="120" t="str">
        <f t="shared" ref="P45:P52" si="5">IF(J45=O45,"x"," ")</f>
        <v xml:space="preserve"> </v>
      </c>
    </row>
    <row r="46" spans="1:16" ht="13.5" thickBot="1" x14ac:dyDescent="0.25">
      <c r="B46" s="112"/>
      <c r="C46" s="112" t="s">
        <v>30</v>
      </c>
      <c r="D46" s="112" t="s">
        <v>29</v>
      </c>
      <c r="E46" s="112" t="s">
        <v>74</v>
      </c>
      <c r="F46" s="112"/>
      <c r="G46" s="112">
        <f>IF(G39=C46,1,0)</f>
        <v>0</v>
      </c>
      <c r="H46" s="112">
        <f>IF(G40=D46,1,0)</f>
        <v>0</v>
      </c>
      <c r="I46" s="112">
        <f t="shared" si="1"/>
        <v>0</v>
      </c>
      <c r="J46" s="112" t="str">
        <f t="shared" si="2"/>
        <v xml:space="preserve">  </v>
      </c>
      <c r="K46" s="119" t="s">
        <v>75</v>
      </c>
      <c r="L46" s="120" t="str">
        <f t="shared" si="3"/>
        <v xml:space="preserve"> </v>
      </c>
      <c r="M46" s="121" t="s">
        <v>73</v>
      </c>
      <c r="N46" s="120" t="str">
        <f t="shared" si="4"/>
        <v xml:space="preserve"> </v>
      </c>
      <c r="O46" s="121" t="s">
        <v>76</v>
      </c>
      <c r="P46" s="120" t="str">
        <f t="shared" si="5"/>
        <v xml:space="preserve"> </v>
      </c>
    </row>
    <row r="47" spans="1:16" ht="13.5" thickBot="1" x14ac:dyDescent="0.25">
      <c r="B47" s="112"/>
      <c r="C47" s="112" t="s">
        <v>29</v>
      </c>
      <c r="D47" s="112" t="s">
        <v>31</v>
      </c>
      <c r="E47" s="112" t="s">
        <v>30</v>
      </c>
      <c r="F47" s="112"/>
      <c r="G47" s="112">
        <f>IF(G39=C47,1,0)</f>
        <v>0</v>
      </c>
      <c r="H47" s="112">
        <f>IF(G40=D47,1,0)</f>
        <v>1</v>
      </c>
      <c r="I47" s="112">
        <f t="shared" si="1"/>
        <v>1</v>
      </c>
      <c r="J47" s="112" t="str">
        <f t="shared" si="2"/>
        <v xml:space="preserve">  </v>
      </c>
      <c r="K47" s="122" t="s">
        <v>73</v>
      </c>
      <c r="L47" s="123" t="str">
        <f t="shared" si="3"/>
        <v xml:space="preserve"> </v>
      </c>
      <c r="M47" s="124" t="s">
        <v>77</v>
      </c>
      <c r="N47" s="123" t="str">
        <f t="shared" si="4"/>
        <v xml:space="preserve"> </v>
      </c>
      <c r="O47" s="124" t="s">
        <v>75</v>
      </c>
      <c r="P47" s="123" t="str">
        <f t="shared" si="5"/>
        <v xml:space="preserve"> </v>
      </c>
    </row>
    <row r="48" spans="1:16" ht="13.5" thickBot="1" x14ac:dyDescent="0.25">
      <c r="B48" s="112"/>
      <c r="C48" s="112" t="s">
        <v>30</v>
      </c>
      <c r="D48" s="112" t="s">
        <v>30</v>
      </c>
      <c r="E48" s="112" t="s">
        <v>30</v>
      </c>
      <c r="F48" s="112"/>
      <c r="G48" s="112">
        <f>IF(G39=C48,1,0)</f>
        <v>0</v>
      </c>
      <c r="H48" s="112">
        <f>IF(G40=D48,1,0)</f>
        <v>0</v>
      </c>
      <c r="I48" s="112">
        <f t="shared" si="1"/>
        <v>0</v>
      </c>
      <c r="J48" s="112" t="str">
        <f t="shared" si="2"/>
        <v xml:space="preserve">  </v>
      </c>
      <c r="K48" s="122" t="s">
        <v>75</v>
      </c>
      <c r="L48" s="123" t="str">
        <f t="shared" si="3"/>
        <v xml:space="preserve"> </v>
      </c>
      <c r="M48" s="124" t="s">
        <v>75</v>
      </c>
      <c r="N48" s="123" t="str">
        <f t="shared" si="4"/>
        <v xml:space="preserve"> </v>
      </c>
      <c r="O48" s="124" t="s">
        <v>75</v>
      </c>
      <c r="P48" s="123" t="str">
        <f t="shared" si="5"/>
        <v xml:space="preserve"> </v>
      </c>
    </row>
    <row r="49" spans="2:16" ht="13.5" thickBot="1" x14ac:dyDescent="0.25">
      <c r="B49" s="112"/>
      <c r="C49" s="112" t="s">
        <v>31</v>
      </c>
      <c r="D49" s="112" t="s">
        <v>29</v>
      </c>
      <c r="E49" s="112" t="s">
        <v>30</v>
      </c>
      <c r="F49" s="112"/>
      <c r="G49" s="112">
        <f>IF(G39=C49,1,0)</f>
        <v>1</v>
      </c>
      <c r="H49" s="112">
        <f>IF(G40=D49,1,0)</f>
        <v>0</v>
      </c>
      <c r="I49" s="112">
        <f t="shared" si="1"/>
        <v>1</v>
      </c>
      <c r="J49" s="112" t="str">
        <f t="shared" si="2"/>
        <v xml:space="preserve">  </v>
      </c>
      <c r="K49" s="122" t="s">
        <v>78</v>
      </c>
      <c r="L49" s="123" t="str">
        <f t="shared" si="3"/>
        <v xml:space="preserve"> </v>
      </c>
      <c r="M49" s="124" t="s">
        <v>73</v>
      </c>
      <c r="N49" s="123" t="str">
        <f t="shared" si="4"/>
        <v xml:space="preserve"> </v>
      </c>
      <c r="O49" s="124" t="s">
        <v>75</v>
      </c>
      <c r="P49" s="123" t="str">
        <f t="shared" si="5"/>
        <v xml:space="preserve"> </v>
      </c>
    </row>
    <row r="50" spans="2:16" ht="13.5" thickBot="1" x14ac:dyDescent="0.25">
      <c r="B50" s="112"/>
      <c r="C50" s="112" t="s">
        <v>30</v>
      </c>
      <c r="D50" s="112" t="s">
        <v>31</v>
      </c>
      <c r="E50" s="112" t="s">
        <v>31</v>
      </c>
      <c r="F50" s="112"/>
      <c r="G50" s="112">
        <f>IF(G39=C50,1,0)</f>
        <v>0</v>
      </c>
      <c r="H50" s="112">
        <f>IF(G40=D50,1,0)</f>
        <v>1</v>
      </c>
      <c r="I50" s="112">
        <f t="shared" si="1"/>
        <v>1</v>
      </c>
      <c r="J50" s="112" t="str">
        <f t="shared" si="2"/>
        <v xml:space="preserve">  </v>
      </c>
      <c r="K50" s="125" t="s">
        <v>75</v>
      </c>
      <c r="L50" s="126" t="str">
        <f t="shared" si="3"/>
        <v xml:space="preserve"> </v>
      </c>
      <c r="M50" s="127" t="s">
        <v>78</v>
      </c>
      <c r="N50" s="126" t="str">
        <f t="shared" si="4"/>
        <v xml:space="preserve"> </v>
      </c>
      <c r="O50" s="127" t="s">
        <v>78</v>
      </c>
      <c r="P50" s="126" t="str">
        <f t="shared" si="5"/>
        <v xml:space="preserve"> </v>
      </c>
    </row>
    <row r="51" spans="2:16" ht="13.5" thickBot="1" x14ac:dyDescent="0.25">
      <c r="B51" s="112"/>
      <c r="C51" s="112" t="s">
        <v>31</v>
      </c>
      <c r="D51" s="112" t="s">
        <v>30</v>
      </c>
      <c r="E51" s="112" t="s">
        <v>31</v>
      </c>
      <c r="F51" s="112"/>
      <c r="G51" s="112">
        <f>IF(G39=C51,1,0)</f>
        <v>1</v>
      </c>
      <c r="H51" s="112">
        <f>IF(G40=D51,1,0)</f>
        <v>0</v>
      </c>
      <c r="I51" s="112">
        <f t="shared" si="1"/>
        <v>1</v>
      </c>
      <c r="J51" s="112" t="str">
        <f t="shared" si="2"/>
        <v xml:space="preserve">  </v>
      </c>
      <c r="K51" s="125" t="s">
        <v>78</v>
      </c>
      <c r="L51" s="126" t="str">
        <f t="shared" si="3"/>
        <v xml:space="preserve"> </v>
      </c>
      <c r="M51" s="127" t="s">
        <v>75</v>
      </c>
      <c r="N51" s="126" t="str">
        <f t="shared" si="4"/>
        <v xml:space="preserve"> </v>
      </c>
      <c r="O51" s="127" t="s">
        <v>78</v>
      </c>
      <c r="P51" s="126" t="str">
        <f t="shared" si="5"/>
        <v xml:space="preserve"> </v>
      </c>
    </row>
    <row r="52" spans="2:16" ht="13.5" thickBot="1" x14ac:dyDescent="0.25">
      <c r="B52" s="112"/>
      <c r="C52" s="112" t="s">
        <v>31</v>
      </c>
      <c r="D52" s="112" t="s">
        <v>31</v>
      </c>
      <c r="E52" s="112" t="s">
        <v>79</v>
      </c>
      <c r="F52" s="112"/>
      <c r="G52" s="112">
        <f>IF(G39=C52,1,0)</f>
        <v>1</v>
      </c>
      <c r="H52" s="112">
        <f>IF(G40=D52,1,0)</f>
        <v>1</v>
      </c>
      <c r="I52" s="112">
        <f t="shared" si="1"/>
        <v>2</v>
      </c>
      <c r="J52" s="112" t="str">
        <f t="shared" si="2"/>
        <v>MINIMO</v>
      </c>
      <c r="K52" s="128" t="s">
        <v>78</v>
      </c>
      <c r="L52" s="129" t="str">
        <f t="shared" si="3"/>
        <v>x</v>
      </c>
      <c r="M52" s="130" t="s">
        <v>78</v>
      </c>
      <c r="N52" s="129" t="str">
        <f t="shared" si="4"/>
        <v>x</v>
      </c>
      <c r="O52" s="130" t="s">
        <v>80</v>
      </c>
      <c r="P52" s="129" t="str">
        <f t="shared" si="5"/>
        <v>x</v>
      </c>
    </row>
    <row r="53" spans="2:16" x14ac:dyDescent="0.2">
      <c r="B53" s="112"/>
      <c r="C53" s="112"/>
      <c r="D53" s="112"/>
      <c r="E53" s="112"/>
      <c r="F53" s="112"/>
      <c r="G53" s="112"/>
      <c r="H53" s="112"/>
      <c r="I53" s="112"/>
      <c r="J53" s="112"/>
    </row>
    <row r="56" spans="2:16" x14ac:dyDescent="0.2">
      <c r="B56" s="131" t="s">
        <v>81</v>
      </c>
      <c r="C56" s="93" t="s">
        <v>29</v>
      </c>
      <c r="D56" s="93" t="s">
        <v>30</v>
      </c>
      <c r="E56" s="93" t="s">
        <v>31</v>
      </c>
      <c r="G56" s="132" t="s">
        <v>82</v>
      </c>
      <c r="H56" s="132" t="s">
        <v>83</v>
      </c>
      <c r="I56" s="132" t="s">
        <v>84</v>
      </c>
      <c r="J56" s="133"/>
      <c r="K56" s="133"/>
    </row>
    <row r="57" spans="2:16" x14ac:dyDescent="0.2">
      <c r="B57" s="131" t="s">
        <v>3</v>
      </c>
      <c r="C57" s="134">
        <v>9</v>
      </c>
      <c r="D57" s="134">
        <v>6</v>
      </c>
      <c r="E57" s="134">
        <v>3</v>
      </c>
      <c r="G57" s="132">
        <f>C57*9</f>
        <v>81</v>
      </c>
      <c r="H57" s="132">
        <f>D57*9</f>
        <v>54</v>
      </c>
      <c r="I57" s="132">
        <f>E57*9</f>
        <v>27</v>
      </c>
      <c r="J57" s="133"/>
      <c r="K57" s="133"/>
    </row>
    <row r="58" spans="2:16" x14ac:dyDescent="0.2">
      <c r="B58" s="131" t="s">
        <v>4</v>
      </c>
      <c r="C58" s="134">
        <v>6</v>
      </c>
      <c r="D58" s="134">
        <v>4</v>
      </c>
      <c r="E58" s="134">
        <v>2</v>
      </c>
      <c r="G58" s="132">
        <f>C58*4</f>
        <v>24</v>
      </c>
      <c r="H58" s="132">
        <f>D58*4</f>
        <v>16</v>
      </c>
      <c r="I58" s="132">
        <f>E58*4</f>
        <v>8</v>
      </c>
    </row>
    <row r="59" spans="2:16" x14ac:dyDescent="0.2">
      <c r="C59" s="135"/>
      <c r="D59" s="135"/>
      <c r="E59" s="135"/>
      <c r="L59" s="136"/>
    </row>
    <row r="60" spans="2:16" x14ac:dyDescent="0.2">
      <c r="C60" s="135"/>
      <c r="D60" s="135"/>
      <c r="E60" s="135"/>
      <c r="L60" s="131"/>
    </row>
    <row r="61" spans="2:16" x14ac:dyDescent="0.2">
      <c r="B61" s="137" t="s">
        <v>85</v>
      </c>
      <c r="C61" s="135"/>
      <c r="D61" s="135"/>
      <c r="E61" s="135"/>
      <c r="L61" s="131"/>
    </row>
    <row r="62" spans="2:16" x14ac:dyDescent="0.2">
      <c r="B62" s="138" t="s">
        <v>86</v>
      </c>
      <c r="C62" s="134">
        <v>61</v>
      </c>
      <c r="D62" s="139" t="s">
        <v>87</v>
      </c>
      <c r="E62" s="140">
        <f>G57</f>
        <v>81</v>
      </c>
      <c r="L62" s="131"/>
    </row>
    <row r="63" spans="2:16" x14ac:dyDescent="0.2">
      <c r="B63" s="138" t="s">
        <v>88</v>
      </c>
      <c r="C63" s="134">
        <v>40</v>
      </c>
      <c r="D63" s="139" t="s">
        <v>87</v>
      </c>
      <c r="E63" s="134">
        <v>60</v>
      </c>
      <c r="L63" s="136"/>
    </row>
    <row r="64" spans="2:16" x14ac:dyDescent="0.2">
      <c r="B64" s="138" t="s">
        <v>89</v>
      </c>
      <c r="C64" s="140">
        <f>I57</f>
        <v>27</v>
      </c>
      <c r="D64" s="139" t="s">
        <v>87</v>
      </c>
      <c r="E64" s="134">
        <v>39</v>
      </c>
      <c r="L64" s="131"/>
    </row>
    <row r="65" spans="2:12" x14ac:dyDescent="0.2">
      <c r="B65" s="131"/>
      <c r="C65" s="135"/>
      <c r="D65" s="135"/>
      <c r="E65" s="135"/>
      <c r="L65" s="131"/>
    </row>
    <row r="66" spans="2:12" x14ac:dyDescent="0.2">
      <c r="B66" s="137" t="s">
        <v>90</v>
      </c>
      <c r="C66" s="135"/>
      <c r="D66" s="135"/>
      <c r="E66" s="135"/>
      <c r="L66" s="131"/>
    </row>
    <row r="67" spans="2:12" x14ac:dyDescent="0.2">
      <c r="B67" s="138" t="s">
        <v>86</v>
      </c>
      <c r="C67" s="134">
        <v>18</v>
      </c>
      <c r="D67" s="139" t="s">
        <v>87</v>
      </c>
      <c r="E67" s="140">
        <f>G58</f>
        <v>24</v>
      </c>
    </row>
    <row r="68" spans="2:12" x14ac:dyDescent="0.2">
      <c r="B68" s="138" t="s">
        <v>88</v>
      </c>
      <c r="C68" s="134">
        <v>11</v>
      </c>
      <c r="D68" s="139" t="s">
        <v>87</v>
      </c>
      <c r="E68" s="134">
        <v>17</v>
      </c>
    </row>
    <row r="69" spans="2:12" x14ac:dyDescent="0.2">
      <c r="B69" s="138" t="s">
        <v>89</v>
      </c>
      <c r="C69" s="140">
        <f>I58</f>
        <v>8</v>
      </c>
      <c r="D69" s="139" t="s">
        <v>87</v>
      </c>
      <c r="E69" s="134">
        <v>10</v>
      </c>
    </row>
  </sheetData>
  <sheetProtection formatCells="0" formatColumns="0" formatRows="0"/>
  <protectedRanges>
    <protectedRange sqref="C34:E34 C32:E32 C30:E30 C28:E28 C22:E22 C20:E20 C18:E18 C16:E16 C14:E14 C12:E12 C10:E10 C8:E8 C6:E6 B2:B3" name="Intervallo1"/>
  </protectedRanges>
  <mergeCells count="6">
    <mergeCell ref="K42:P42"/>
    <mergeCell ref="A4:B4"/>
    <mergeCell ref="C4:E4"/>
    <mergeCell ref="A26:B26"/>
    <mergeCell ref="C26:E26"/>
    <mergeCell ref="J28:O28"/>
  </mergeCells>
  <pageMargins left="0.23622047244094491" right="0.31496062992125984" top="0.35433070866141736" bottom="0.31496062992125984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BL69"/>
  <sheetViews>
    <sheetView topLeftCell="A7" zoomScaleNormal="100" workbookViewId="0">
      <selection activeCell="B2" sqref="B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91</v>
      </c>
      <c r="C3" s="23"/>
      <c r="D3" s="23"/>
      <c r="E3" s="23"/>
    </row>
    <row r="4" spans="1:9" ht="12.75" customHeight="1" x14ac:dyDescent="0.25">
      <c r="A4" s="173" t="s">
        <v>26</v>
      </c>
      <c r="B4" s="173"/>
      <c r="C4" s="173" t="s">
        <v>27</v>
      </c>
      <c r="D4" s="173"/>
      <c r="E4" s="173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 t="s">
        <v>33</v>
      </c>
      <c r="D6" s="28"/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 t="s">
        <v>33</v>
      </c>
      <c r="D8" s="28"/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 t="s">
        <v>33</v>
      </c>
      <c r="D10" s="28"/>
      <c r="E10" s="28"/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 t="s">
        <v>33</v>
      </c>
      <c r="D12" s="28"/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 t="s">
        <v>33</v>
      </c>
      <c r="E14" s="28"/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 t="s">
        <v>33</v>
      </c>
      <c r="D16" s="28"/>
      <c r="E16" s="28"/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 t="s">
        <v>33</v>
      </c>
      <c r="D22" s="31"/>
      <c r="E22" s="31"/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6</v>
      </c>
      <c r="D24" s="34">
        <f>COUNTA(D6,D8,D10,D12,D14,D16,D18,D20,D22)</f>
        <v>1</v>
      </c>
      <c r="E24" s="34">
        <f>COUNTA(E6,E8,E10,E12,E14,E16,E18,E20,E22)</f>
        <v>2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74" t="s">
        <v>52</v>
      </c>
      <c r="B26" s="174"/>
      <c r="C26" s="175" t="s">
        <v>27</v>
      </c>
      <c r="D26" s="175"/>
      <c r="E26" s="175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33</v>
      </c>
      <c r="H28" s="29">
        <f>COUNTA(C28:E28)</f>
        <v>1</v>
      </c>
      <c r="I28" s="30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 t="s">
        <v>33</v>
      </c>
      <c r="D32" s="28"/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33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1</v>
      </c>
      <c r="D36" s="34">
        <f>COUNTA(D28,D30,D32,D34)</f>
        <v>1</v>
      </c>
      <c r="E36" s="34">
        <f>COUNTA(E28,E30,E32,E34)</f>
        <v>2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54</v>
      </c>
      <c r="D39" s="44">
        <f>D24*D57</f>
        <v>6</v>
      </c>
      <c r="E39" s="44">
        <f>E24*E57</f>
        <v>6</v>
      </c>
      <c r="F39" s="45">
        <f>SUM(C39:E39)</f>
        <v>66</v>
      </c>
      <c r="G39" s="44" t="str">
        <f>IF(F39&lt;C63,"BASSO",(IF(F39&lt;C62,"MEDIO","ALTO")))</f>
        <v>ALTO</v>
      </c>
    </row>
    <row r="40" spans="1:16" x14ac:dyDescent="0.25">
      <c r="B40" s="46" t="s">
        <v>4</v>
      </c>
      <c r="C40" s="47">
        <f>C36*C58</f>
        <v>6</v>
      </c>
      <c r="D40" s="47">
        <f>D36*D58</f>
        <v>4</v>
      </c>
      <c r="E40" s="47">
        <f>E36*E58</f>
        <v>4</v>
      </c>
      <c r="F40" s="48">
        <f>SUM(C40:E40)</f>
        <v>14</v>
      </c>
      <c r="G40" s="47" t="str">
        <f>IF(F40&lt;C68,"BASSO",(IF(F40&lt;C67,"MEDIO","ALTO")))</f>
        <v>MEDIO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CRITICO</v>
      </c>
    </row>
    <row r="42" spans="1:16" ht="13.5" customHeight="1" x14ac:dyDescent="0.25">
      <c r="K42" s="172" t="s">
        <v>65</v>
      </c>
      <c r="L42" s="172"/>
      <c r="M42" s="172"/>
      <c r="N42" s="172"/>
      <c r="O42" s="172"/>
      <c r="P42" s="172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1</v>
      </c>
      <c r="H44" s="51">
        <f>IF(G40=D44,1,0)</f>
        <v>0</v>
      </c>
      <c r="I44" s="51">
        <f t="shared" ref="I44:I52" si="0">SUM(G44:H44)</f>
        <v>1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1</v>
      </c>
      <c r="H45" s="51">
        <f>IF(G40=D45,1,0)</f>
        <v>1</v>
      </c>
      <c r="I45" s="51">
        <f t="shared" si="0"/>
        <v>2</v>
      </c>
      <c r="J45" s="51" t="str">
        <f t="shared" si="1"/>
        <v>CRITICO</v>
      </c>
      <c r="K45" s="58" t="s">
        <v>73</v>
      </c>
      <c r="L45" s="59" t="str">
        <f t="shared" si="2"/>
        <v>x</v>
      </c>
      <c r="M45" s="60" t="s">
        <v>75</v>
      </c>
      <c r="N45" s="59" t="str">
        <f t="shared" si="3"/>
        <v>x</v>
      </c>
      <c r="O45" s="60" t="s">
        <v>76</v>
      </c>
      <c r="P45" s="59" t="str">
        <f t="shared" si="4"/>
        <v>x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1</v>
      </c>
      <c r="H47" s="51">
        <f>IF(G40=D47,1,0)</f>
        <v>0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1</v>
      </c>
      <c r="I48" s="51">
        <f t="shared" si="0"/>
        <v>1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0</v>
      </c>
      <c r="H49" s="51">
        <f>IF(G40=D49,1,0)</f>
        <v>0</v>
      </c>
      <c r="I49" s="51">
        <f t="shared" si="0"/>
        <v>0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0</v>
      </c>
      <c r="I50" s="51">
        <f t="shared" si="0"/>
        <v>0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0</v>
      </c>
      <c r="H51" s="51">
        <f>IF(G40=D51,1,0)</f>
        <v>1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0</v>
      </c>
      <c r="H52" s="51">
        <f>IF(G40=D52,1,0)</f>
        <v>0</v>
      </c>
      <c r="I52" s="51">
        <f t="shared" si="0"/>
        <v>0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BL69"/>
  <sheetViews>
    <sheetView topLeftCell="A22" zoomScaleNormal="100" workbookViewId="0">
      <selection activeCell="B2" sqref="B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136</v>
      </c>
      <c r="C3" s="23"/>
      <c r="D3" s="23"/>
      <c r="E3" s="23"/>
    </row>
    <row r="4" spans="1:9" ht="12.75" customHeight="1" x14ac:dyDescent="0.25">
      <c r="A4" s="173" t="s">
        <v>26</v>
      </c>
      <c r="B4" s="173"/>
      <c r="C4" s="173" t="s">
        <v>27</v>
      </c>
      <c r="D4" s="173"/>
      <c r="E4" s="173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/>
      <c r="E6" s="28" t="s">
        <v>92</v>
      </c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/>
      <c r="E8" s="28" t="s">
        <v>92</v>
      </c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92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/>
      <c r="E12" s="28" t="s">
        <v>92</v>
      </c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92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92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92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92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92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0</v>
      </c>
      <c r="E24" s="34">
        <f>COUNTA(E6,E8,E10,E12,E14,E16,E18,E20,E22)</f>
        <v>9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74" t="s">
        <v>52</v>
      </c>
      <c r="B26" s="174"/>
      <c r="C26" s="175" t="s">
        <v>27</v>
      </c>
      <c r="D26" s="175"/>
      <c r="E26" s="175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92</v>
      </c>
      <c r="H28" s="29">
        <f>COUNTA(C28:E28)</f>
        <v>1</v>
      </c>
      <c r="I28" s="30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/>
      <c r="E30" s="28" t="s">
        <v>92</v>
      </c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/>
      <c r="E32" s="28" t="s">
        <v>92</v>
      </c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92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0</v>
      </c>
      <c r="E36" s="34">
        <f>COUNTA(E28,E30,E32,E34)</f>
        <v>4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0</v>
      </c>
      <c r="E39" s="44">
        <f>E24*E57</f>
        <v>27</v>
      </c>
      <c r="F39" s="45">
        <f>SUM(C39:E39)</f>
        <v>27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0</v>
      </c>
      <c r="D40" s="47">
        <f>D36*D58</f>
        <v>0</v>
      </c>
      <c r="E40" s="47">
        <f>E36*E58</f>
        <v>8</v>
      </c>
      <c r="F40" s="48">
        <f>SUM(C40:E40)</f>
        <v>8</v>
      </c>
      <c r="G40" s="47" t="str">
        <f>IF(F40&lt;C68,"BASSO",(IF(F40&lt;C67,"MEDIO","ALTO")))</f>
        <v>BASSO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72" t="s">
        <v>65</v>
      </c>
      <c r="L42" s="172"/>
      <c r="M42" s="172"/>
      <c r="N42" s="172"/>
      <c r="O42" s="172"/>
      <c r="P42" s="172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1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0</v>
      </c>
      <c r="I48" s="51">
        <f t="shared" si="0"/>
        <v>0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1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0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1</v>
      </c>
      <c r="I52" s="51">
        <f t="shared" si="0"/>
        <v>2</v>
      </c>
      <c r="J52" s="51" t="str">
        <f t="shared" si="1"/>
        <v>MINIMO</v>
      </c>
      <c r="K52" s="67" t="s">
        <v>78</v>
      </c>
      <c r="L52" s="68" t="str">
        <f t="shared" si="2"/>
        <v>x</v>
      </c>
      <c r="M52" s="69" t="s">
        <v>78</v>
      </c>
      <c r="N52" s="68" t="str">
        <f t="shared" si="3"/>
        <v>x</v>
      </c>
      <c r="O52" s="69" t="s">
        <v>80</v>
      </c>
      <c r="P52" s="68" t="str">
        <f t="shared" si="4"/>
        <v>x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L69"/>
  <sheetViews>
    <sheetView topLeftCell="A16" zoomScaleNormal="100" workbookViewId="0">
      <selection activeCell="C22" sqref="C2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93</v>
      </c>
      <c r="C3" s="23"/>
      <c r="D3" s="23"/>
      <c r="E3" s="23"/>
    </row>
    <row r="4" spans="1:9" ht="12.75" customHeight="1" x14ac:dyDescent="0.25">
      <c r="A4" s="173" t="s">
        <v>26</v>
      </c>
      <c r="B4" s="173"/>
      <c r="C4" s="173" t="s">
        <v>27</v>
      </c>
      <c r="D4" s="173"/>
      <c r="E4" s="173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 t="s">
        <v>33</v>
      </c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 t="s">
        <v>33</v>
      </c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33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 t="s">
        <v>33</v>
      </c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33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 t="s">
        <v>33</v>
      </c>
      <c r="E16" s="28"/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 t="s">
        <v>33</v>
      </c>
      <c r="E22" s="31"/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5</v>
      </c>
      <c r="E24" s="34">
        <f>COUNTA(E6,E8,E10,E12,E14,E16,E18,E20,E22)</f>
        <v>4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74" t="s">
        <v>52</v>
      </c>
      <c r="B26" s="174"/>
      <c r="C26" s="175" t="s">
        <v>27</v>
      </c>
      <c r="D26" s="175"/>
      <c r="E26" s="175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 t="s">
        <v>33</v>
      </c>
      <c r="E28" s="28"/>
      <c r="H28" s="29">
        <f>COUNTA(C28:E28)</f>
        <v>1</v>
      </c>
      <c r="I28" s="30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 t="s">
        <v>33</v>
      </c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 t="s">
        <v>33</v>
      </c>
      <c r="E34" s="28"/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4</v>
      </c>
      <c r="E36" s="34">
        <f>COUNTA(E28,E30,E32,E34)</f>
        <v>0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30</v>
      </c>
      <c r="E39" s="44">
        <f>E24*E57</f>
        <v>12</v>
      </c>
      <c r="F39" s="45">
        <f>SUM(C39:E39)</f>
        <v>42</v>
      </c>
      <c r="G39" s="44" t="str">
        <f>IF(F39&lt;C63,"BASSO",(IF(F39&lt;C62,"MEDIO","ALTO")))</f>
        <v>MEDIO</v>
      </c>
    </row>
    <row r="40" spans="1:16" x14ac:dyDescent="0.25">
      <c r="B40" s="46" t="s">
        <v>4</v>
      </c>
      <c r="C40" s="47">
        <f>C36*C58</f>
        <v>0</v>
      </c>
      <c r="D40" s="47">
        <f>D36*D58</f>
        <v>16</v>
      </c>
      <c r="E40" s="47">
        <f>E36*E58</f>
        <v>0</v>
      </c>
      <c r="F40" s="48">
        <f>SUM(C40:E40)</f>
        <v>16</v>
      </c>
      <c r="G40" s="47" t="str">
        <f>IF(F40&lt;C68,"BASSO",(IF(F40&lt;C67,"MEDIO","ALTO")))</f>
        <v>MEDIO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MEDIO</v>
      </c>
    </row>
    <row r="42" spans="1:16" ht="13.5" customHeight="1" x14ac:dyDescent="0.25">
      <c r="K42" s="172" t="s">
        <v>65</v>
      </c>
      <c r="L42" s="172"/>
      <c r="M42" s="172"/>
      <c r="N42" s="172"/>
      <c r="O42" s="172"/>
      <c r="P42" s="172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1</v>
      </c>
      <c r="I45" s="51">
        <f t="shared" si="0"/>
        <v>1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1</v>
      </c>
      <c r="H46" s="51">
        <f>IF(G40=D46,1,0)</f>
        <v>0</v>
      </c>
      <c r="I46" s="51">
        <f t="shared" si="0"/>
        <v>1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0</v>
      </c>
      <c r="I47" s="51">
        <f t="shared" si="0"/>
        <v>0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1</v>
      </c>
      <c r="H48" s="51">
        <f>IF(G40=D48,1,0)</f>
        <v>1</v>
      </c>
      <c r="I48" s="51">
        <f t="shared" si="0"/>
        <v>2</v>
      </c>
      <c r="J48" s="51" t="str">
        <f t="shared" si="1"/>
        <v>MEDIO</v>
      </c>
      <c r="K48" s="61" t="s">
        <v>75</v>
      </c>
      <c r="L48" s="62" t="str">
        <f t="shared" si="2"/>
        <v>x</v>
      </c>
      <c r="M48" s="63" t="s">
        <v>75</v>
      </c>
      <c r="N48" s="62" t="str">
        <f t="shared" si="3"/>
        <v>x</v>
      </c>
      <c r="O48" s="63" t="s">
        <v>75</v>
      </c>
      <c r="P48" s="62" t="str">
        <f t="shared" si="4"/>
        <v>x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0</v>
      </c>
      <c r="H49" s="51">
        <f>IF(G40=D49,1,0)</f>
        <v>0</v>
      </c>
      <c r="I49" s="51">
        <f t="shared" si="0"/>
        <v>0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1</v>
      </c>
      <c r="H50" s="51">
        <f>IF(G40=D50,1,0)</f>
        <v>0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0</v>
      </c>
      <c r="H51" s="51">
        <f>IF(G40=D51,1,0)</f>
        <v>1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0</v>
      </c>
      <c r="H52" s="51">
        <f>IF(G40=D52,1,0)</f>
        <v>0</v>
      </c>
      <c r="I52" s="51">
        <f t="shared" si="0"/>
        <v>0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L69"/>
  <sheetViews>
    <sheetView topLeftCell="A22" zoomScaleNormal="100" workbookViewId="0">
      <selection activeCell="C8" sqref="C8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94</v>
      </c>
      <c r="C3" s="23"/>
      <c r="D3" s="23"/>
      <c r="E3" s="23"/>
    </row>
    <row r="4" spans="1:9" ht="12.75" customHeight="1" x14ac:dyDescent="0.25">
      <c r="A4" s="173" t="s">
        <v>26</v>
      </c>
      <c r="B4" s="173"/>
      <c r="C4" s="173" t="s">
        <v>27</v>
      </c>
      <c r="D4" s="173"/>
      <c r="E4" s="173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/>
      <c r="E6" s="28" t="s">
        <v>33</v>
      </c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 t="s">
        <v>33</v>
      </c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33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/>
      <c r="E12" s="28" t="s">
        <v>33</v>
      </c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33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33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33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33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33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1</v>
      </c>
      <c r="E24" s="34">
        <f>COUNTA(E6,E8,E10,E12,E14,E16,E18,E20,E22)</f>
        <v>8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74" t="s">
        <v>52</v>
      </c>
      <c r="B26" s="174"/>
      <c r="C26" s="175" t="s">
        <v>27</v>
      </c>
      <c r="D26" s="175"/>
      <c r="E26" s="175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33</v>
      </c>
      <c r="H28" s="29">
        <f>COUNTA(C28:E28)</f>
        <v>1</v>
      </c>
      <c r="I28" s="30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/>
      <c r="E30" s="28" t="s">
        <v>33</v>
      </c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/>
      <c r="E32" s="28" t="s">
        <v>33</v>
      </c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33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0</v>
      </c>
      <c r="E36" s="34">
        <f>COUNTA(E28,E30,E32,E34)</f>
        <v>4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6</v>
      </c>
      <c r="E39" s="44">
        <f>E24*E57</f>
        <v>24</v>
      </c>
      <c r="F39" s="45">
        <f>SUM(C39:E39)</f>
        <v>30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0</v>
      </c>
      <c r="D40" s="47">
        <f>D36*D58</f>
        <v>0</v>
      </c>
      <c r="E40" s="47">
        <f>E36*E58</f>
        <v>8</v>
      </c>
      <c r="F40" s="48">
        <f>SUM(C40:E40)</f>
        <v>8</v>
      </c>
      <c r="G40" s="47" t="str">
        <f>IF(F40&lt;C68,"BASSO",(IF(F40&lt;C67,"MEDIO","ALTO")))</f>
        <v>BASSO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72" t="s">
        <v>65</v>
      </c>
      <c r="L42" s="172"/>
      <c r="M42" s="172"/>
      <c r="N42" s="172"/>
      <c r="O42" s="172"/>
      <c r="P42" s="172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1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0</v>
      </c>
      <c r="I48" s="51">
        <f t="shared" si="0"/>
        <v>0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1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0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1</v>
      </c>
      <c r="I52" s="51">
        <f t="shared" si="0"/>
        <v>2</v>
      </c>
      <c r="J52" s="51" t="str">
        <f t="shared" si="1"/>
        <v>MINIMO</v>
      </c>
      <c r="K52" s="67" t="s">
        <v>78</v>
      </c>
      <c r="L52" s="68" t="str">
        <f t="shared" si="2"/>
        <v>x</v>
      </c>
      <c r="M52" s="69" t="s">
        <v>78</v>
      </c>
      <c r="N52" s="68" t="str">
        <f t="shared" si="3"/>
        <v>x</v>
      </c>
      <c r="O52" s="69" t="s">
        <v>80</v>
      </c>
      <c r="P52" s="68" t="str">
        <f t="shared" si="4"/>
        <v>x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BL69"/>
  <sheetViews>
    <sheetView topLeftCell="A22" zoomScaleNormal="100" workbookViewId="0">
      <selection activeCell="B3" sqref="B3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95</v>
      </c>
      <c r="C3" s="23"/>
      <c r="D3" s="23"/>
      <c r="E3" s="23"/>
    </row>
    <row r="4" spans="1:9" ht="12.75" customHeight="1" x14ac:dyDescent="0.25">
      <c r="A4" s="173" t="s">
        <v>26</v>
      </c>
      <c r="B4" s="173"/>
      <c r="C4" s="173" t="s">
        <v>27</v>
      </c>
      <c r="D4" s="173"/>
      <c r="E4" s="173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 t="s">
        <v>33</v>
      </c>
      <c r="D6" s="28"/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 t="s">
        <v>33</v>
      </c>
      <c r="D8" s="28"/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 t="s">
        <v>33</v>
      </c>
      <c r="D10" s="28"/>
      <c r="E10" s="28"/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 t="s">
        <v>33</v>
      </c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 t="s">
        <v>33</v>
      </c>
      <c r="D14" s="28"/>
      <c r="E14" s="28"/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 t="s">
        <v>33</v>
      </c>
      <c r="D16" s="28"/>
      <c r="E16" s="28"/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 t="s">
        <v>33</v>
      </c>
      <c r="D18" s="28"/>
      <c r="E18" s="28"/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 t="s">
        <v>33</v>
      </c>
      <c r="E20" s="28"/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 t="s">
        <v>33</v>
      </c>
      <c r="D22" s="31"/>
      <c r="E22" s="31"/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7</v>
      </c>
      <c r="D24" s="34">
        <f>COUNTA(D6,D8,D10,D12,D14,D16,D18,D20,D22)</f>
        <v>2</v>
      </c>
      <c r="E24" s="34">
        <f>COUNTA(E6,E8,E10,E12,E14,E16,E18,E20,E22)</f>
        <v>0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74" t="s">
        <v>52</v>
      </c>
      <c r="B26" s="174"/>
      <c r="C26" s="175" t="s">
        <v>27</v>
      </c>
      <c r="D26" s="175"/>
      <c r="E26" s="175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 t="s">
        <v>33</v>
      </c>
      <c r="D28" s="28"/>
      <c r="E28" s="28"/>
      <c r="H28" s="29">
        <f>COUNTA(C28:E28)</f>
        <v>1</v>
      </c>
      <c r="I28" s="30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 t="s">
        <v>33</v>
      </c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 t="s">
        <v>33</v>
      </c>
      <c r="D32" s="28"/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 t="s">
        <v>33</v>
      </c>
      <c r="D34" s="28"/>
      <c r="E34" s="28"/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3</v>
      </c>
      <c r="D36" s="34">
        <f>COUNTA(D28,D30,D32,D34)</f>
        <v>1</v>
      </c>
      <c r="E36" s="34">
        <f>COUNTA(E28,E30,E32,E34)</f>
        <v>0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63</v>
      </c>
      <c r="D39" s="44">
        <f>D24*D57</f>
        <v>12</v>
      </c>
      <c r="E39" s="44">
        <f>E24*E57</f>
        <v>0</v>
      </c>
      <c r="F39" s="45">
        <f>SUM(C39:E39)</f>
        <v>75</v>
      </c>
      <c r="G39" s="44" t="str">
        <f>IF(F39&lt;C63,"BASSO",(IF(F39&lt;C62,"MEDIO","ALTO")))</f>
        <v>ALTO</v>
      </c>
    </row>
    <row r="40" spans="1:16" x14ac:dyDescent="0.25">
      <c r="B40" s="46" t="s">
        <v>4</v>
      </c>
      <c r="C40" s="47">
        <f>C36*C58</f>
        <v>18</v>
      </c>
      <c r="D40" s="47">
        <f>D36*D58</f>
        <v>4</v>
      </c>
      <c r="E40" s="47">
        <f>E36*E58</f>
        <v>0</v>
      </c>
      <c r="F40" s="48">
        <f>SUM(C40:E40)</f>
        <v>22</v>
      </c>
      <c r="G40" s="47" t="str">
        <f>IF(F40&lt;C68,"BASSO",(IF(F40&lt;C67,"MEDIO","ALTO")))</f>
        <v>ALTO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ALTO</v>
      </c>
    </row>
    <row r="42" spans="1:16" ht="13.5" customHeight="1" x14ac:dyDescent="0.25">
      <c r="K42" s="172" t="s">
        <v>65</v>
      </c>
      <c r="L42" s="172"/>
      <c r="M42" s="172"/>
      <c r="N42" s="172"/>
      <c r="O42" s="172"/>
      <c r="P42" s="172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1</v>
      </c>
      <c r="H44" s="51">
        <f>IF(G40=D44,1,0)</f>
        <v>1</v>
      </c>
      <c r="I44" s="51">
        <f t="shared" ref="I44:I52" si="0">SUM(G44:H44)</f>
        <v>2</v>
      </c>
      <c r="J44" s="51" t="str">
        <f t="shared" ref="J44:J52" si="1">IF(I44=2,E44,"  ")</f>
        <v>ALTO</v>
      </c>
      <c r="K44" s="55" t="s">
        <v>72</v>
      </c>
      <c r="L44" s="56" t="str">
        <f t="shared" ref="L44:L52" si="2">P44</f>
        <v>x</v>
      </c>
      <c r="M44" s="57" t="s">
        <v>72</v>
      </c>
      <c r="N44" s="56" t="str">
        <f t="shared" ref="N44:N52" si="3">P44</f>
        <v>x</v>
      </c>
      <c r="O44" s="57" t="s">
        <v>73</v>
      </c>
      <c r="P44" s="56" t="str">
        <f t="shared" ref="P44:P52" si="4">IF(J44=O44,"x"," ")</f>
        <v>x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1</v>
      </c>
      <c r="H45" s="51">
        <f>IF(G40=D45,1,0)</f>
        <v>0</v>
      </c>
      <c r="I45" s="51">
        <f t="shared" si="0"/>
        <v>1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1</v>
      </c>
      <c r="I46" s="51">
        <f t="shared" si="0"/>
        <v>1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1</v>
      </c>
      <c r="H47" s="51">
        <f>IF(G40=D47,1,0)</f>
        <v>0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0</v>
      </c>
      <c r="I48" s="51">
        <f t="shared" si="0"/>
        <v>0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0</v>
      </c>
      <c r="H49" s="51">
        <f>IF(G40=D49,1,0)</f>
        <v>1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0</v>
      </c>
      <c r="I50" s="51">
        <f t="shared" si="0"/>
        <v>0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0</v>
      </c>
      <c r="H51" s="51">
        <f>IF(G40=D51,1,0)</f>
        <v>0</v>
      </c>
      <c r="I51" s="51">
        <f t="shared" si="0"/>
        <v>0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0</v>
      </c>
      <c r="H52" s="51">
        <f>IF(G40=D52,1,0)</f>
        <v>0</v>
      </c>
      <c r="I52" s="51">
        <f t="shared" si="0"/>
        <v>0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BL69"/>
  <sheetViews>
    <sheetView topLeftCell="A16" zoomScaleNormal="100" workbookViewId="0">
      <selection activeCell="C22" sqref="C2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96</v>
      </c>
      <c r="C3" s="23"/>
      <c r="D3" s="23"/>
      <c r="E3" s="23"/>
    </row>
    <row r="4" spans="1:9" ht="12.75" customHeight="1" x14ac:dyDescent="0.25">
      <c r="A4" s="173" t="s">
        <v>26</v>
      </c>
      <c r="B4" s="173"/>
      <c r="C4" s="173" t="s">
        <v>27</v>
      </c>
      <c r="D4" s="173"/>
      <c r="E4" s="173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 t="s">
        <v>33</v>
      </c>
      <c r="E6" s="28"/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 t="s">
        <v>33</v>
      </c>
      <c r="E8" s="28"/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 t="s">
        <v>33</v>
      </c>
      <c r="E10" s="28"/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 t="s">
        <v>33</v>
      </c>
      <c r="E12" s="28"/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 t="s">
        <v>33</v>
      </c>
      <c r="E14" s="28"/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 t="s">
        <v>33</v>
      </c>
      <c r="E16" s="28"/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 t="s">
        <v>92</v>
      </c>
      <c r="E18" s="28"/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 t="s">
        <v>92</v>
      </c>
      <c r="E20" s="28"/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 t="s">
        <v>33</v>
      </c>
      <c r="E22" s="31"/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9</v>
      </c>
      <c r="E24" s="34">
        <f>COUNTA(E6,E8,E10,E12,E14,E16,E18,E20,E22)</f>
        <v>0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74" t="s">
        <v>52</v>
      </c>
      <c r="B26" s="174"/>
      <c r="C26" s="175" t="s">
        <v>27</v>
      </c>
      <c r="D26" s="175"/>
      <c r="E26" s="175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 t="s">
        <v>92</v>
      </c>
      <c r="D28" s="28"/>
      <c r="E28" s="28"/>
      <c r="H28" s="29">
        <f>COUNTA(C28:E28)</f>
        <v>1</v>
      </c>
      <c r="I28" s="30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 t="s">
        <v>92</v>
      </c>
      <c r="D30" s="28"/>
      <c r="E30" s="28"/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 t="s">
        <v>92</v>
      </c>
      <c r="D32" s="28"/>
      <c r="E32" s="28"/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 t="s">
        <v>92</v>
      </c>
      <c r="E34" s="28"/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3</v>
      </c>
      <c r="D36" s="34">
        <f>COUNTA(D28,D30,D32,D34)</f>
        <v>1</v>
      </c>
      <c r="E36" s="34">
        <f>COUNTA(E28,E30,E32,E34)</f>
        <v>0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54</v>
      </c>
      <c r="E39" s="44">
        <f>E24*E57</f>
        <v>0</v>
      </c>
      <c r="F39" s="45">
        <f>SUM(C39:E39)</f>
        <v>54</v>
      </c>
      <c r="G39" s="44" t="str">
        <f>IF(F39&lt;C63,"BASSO",(IF(F39&lt;C62,"MEDIO","ALTO")))</f>
        <v>MEDIO</v>
      </c>
    </row>
    <row r="40" spans="1:16" x14ac:dyDescent="0.25">
      <c r="B40" s="46" t="s">
        <v>4</v>
      </c>
      <c r="C40" s="47">
        <f>C36*C58</f>
        <v>18</v>
      </c>
      <c r="D40" s="47">
        <f>D36*D58</f>
        <v>4</v>
      </c>
      <c r="E40" s="47">
        <f>E36*E58</f>
        <v>0</v>
      </c>
      <c r="F40" s="48">
        <f>SUM(C40:E40)</f>
        <v>22</v>
      </c>
      <c r="G40" s="47" t="str">
        <f>IF(F40&lt;C68,"BASSO",(IF(F40&lt;C67,"MEDIO","ALTO")))</f>
        <v>ALTO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CRITICO</v>
      </c>
    </row>
    <row r="42" spans="1:16" ht="13.5" customHeight="1" x14ac:dyDescent="0.25">
      <c r="K42" s="172" t="s">
        <v>65</v>
      </c>
      <c r="L42" s="172"/>
      <c r="M42" s="172"/>
      <c r="N42" s="172"/>
      <c r="O42" s="172"/>
      <c r="P42" s="172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1</v>
      </c>
      <c r="I44" s="51">
        <f t="shared" ref="I44:I52" si="0">SUM(G44:H44)</f>
        <v>1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1</v>
      </c>
      <c r="H46" s="51">
        <f>IF(G40=D46,1,0)</f>
        <v>1</v>
      </c>
      <c r="I46" s="51">
        <f t="shared" si="0"/>
        <v>2</v>
      </c>
      <c r="J46" s="51" t="str">
        <f t="shared" si="1"/>
        <v>CRITICO</v>
      </c>
      <c r="K46" s="58" t="s">
        <v>75</v>
      </c>
      <c r="L46" s="59" t="str">
        <f t="shared" si="2"/>
        <v>x</v>
      </c>
      <c r="M46" s="60" t="s">
        <v>73</v>
      </c>
      <c r="N46" s="59" t="str">
        <f t="shared" si="3"/>
        <v>x</v>
      </c>
      <c r="O46" s="60" t="s">
        <v>76</v>
      </c>
      <c r="P46" s="59" t="str">
        <f t="shared" si="4"/>
        <v>x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0</v>
      </c>
      <c r="I47" s="51">
        <f t="shared" si="0"/>
        <v>0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1</v>
      </c>
      <c r="H48" s="51">
        <f>IF(G40=D48,1,0)</f>
        <v>0</v>
      </c>
      <c r="I48" s="51">
        <f t="shared" si="0"/>
        <v>1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0</v>
      </c>
      <c r="H49" s="51">
        <f>IF(G40=D49,1,0)</f>
        <v>1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1</v>
      </c>
      <c r="H50" s="51">
        <f>IF(G40=D50,1,0)</f>
        <v>0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0</v>
      </c>
      <c r="H51" s="51">
        <f>IF(G40=D51,1,0)</f>
        <v>0</v>
      </c>
      <c r="I51" s="51">
        <f t="shared" si="0"/>
        <v>0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0</v>
      </c>
      <c r="H52" s="51">
        <f>IF(G40=D52,1,0)</f>
        <v>0</v>
      </c>
      <c r="I52" s="51">
        <f t="shared" si="0"/>
        <v>0</v>
      </c>
      <c r="J52" s="51" t="str">
        <f t="shared" si="1"/>
        <v xml:space="preserve">  </v>
      </c>
      <c r="K52" s="67" t="s">
        <v>78</v>
      </c>
      <c r="L52" s="68" t="str">
        <f t="shared" si="2"/>
        <v xml:space="preserve"> </v>
      </c>
      <c r="M52" s="69" t="s">
        <v>78</v>
      </c>
      <c r="N52" s="68" t="str">
        <f t="shared" si="3"/>
        <v xml:space="preserve"> </v>
      </c>
      <c r="O52" s="69" t="s">
        <v>80</v>
      </c>
      <c r="P52" s="68" t="str">
        <f t="shared" si="4"/>
        <v xml:space="preserve"> 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BL69"/>
  <sheetViews>
    <sheetView topLeftCell="B27" zoomScale="130" zoomScaleNormal="130" workbookViewId="0">
      <selection activeCell="E12" sqref="E12"/>
    </sheetView>
  </sheetViews>
  <sheetFormatPr defaultRowHeight="15" x14ac:dyDescent="0.25"/>
  <cols>
    <col min="1" max="1" width="3.28515625" style="2" customWidth="1"/>
    <col min="2" max="2" width="76.140625" style="2" customWidth="1"/>
    <col min="3" max="3" width="5.140625" style="2" customWidth="1"/>
    <col min="4" max="4" width="6.28515625" style="2" customWidth="1"/>
    <col min="5" max="5" width="6.140625" style="2" customWidth="1"/>
    <col min="6" max="6" width="3.85546875" style="2" customWidth="1"/>
    <col min="7" max="7" width="8.140625" style="2" customWidth="1"/>
    <col min="8" max="8" width="4" style="2" customWidth="1"/>
    <col min="9" max="9" width="10.5703125" style="2" customWidth="1"/>
    <col min="10" max="64" width="9.140625" style="2" customWidth="1"/>
  </cols>
  <sheetData>
    <row r="1" spans="1:9" x14ac:dyDescent="0.25">
      <c r="B1" s="20" t="s">
        <v>24</v>
      </c>
    </row>
    <row r="2" spans="1:9" ht="29.25" customHeight="1" x14ac:dyDescent="0.25">
      <c r="B2" s="21" t="s">
        <v>138</v>
      </c>
      <c r="C2" s="21"/>
      <c r="D2" s="21"/>
      <c r="E2" s="21"/>
    </row>
    <row r="3" spans="1:9" ht="40.5" customHeight="1" x14ac:dyDescent="0.25">
      <c r="B3" s="79" t="s">
        <v>97</v>
      </c>
      <c r="C3" s="23"/>
      <c r="D3" s="23"/>
      <c r="E3" s="23"/>
    </row>
    <row r="4" spans="1:9" ht="12.75" customHeight="1" x14ac:dyDescent="0.25">
      <c r="A4" s="173" t="s">
        <v>26</v>
      </c>
      <c r="B4" s="173"/>
      <c r="C4" s="173" t="s">
        <v>27</v>
      </c>
      <c r="D4" s="173"/>
      <c r="E4" s="173"/>
    </row>
    <row r="5" spans="1:9" x14ac:dyDescent="0.25">
      <c r="A5" s="24">
        <v>1</v>
      </c>
      <c r="B5" s="24" t="s">
        <v>28</v>
      </c>
      <c r="C5" s="25" t="s">
        <v>29</v>
      </c>
      <c r="D5" s="25" t="s">
        <v>30</v>
      </c>
      <c r="E5" s="25" t="s">
        <v>31</v>
      </c>
    </row>
    <row r="6" spans="1:9" ht="39" x14ac:dyDescent="0.25">
      <c r="A6" s="26"/>
      <c r="B6" s="27" t="s">
        <v>32</v>
      </c>
      <c r="C6" s="28"/>
      <c r="D6" s="28"/>
      <c r="E6" s="28" t="s">
        <v>33</v>
      </c>
      <c r="H6" s="29">
        <f>COUNTA(C6:E6)</f>
        <v>1</v>
      </c>
      <c r="I6" s="30" t="str">
        <f>IF(H6=1,"OK","VALORIZZARE UN LIVELLO")</f>
        <v>OK</v>
      </c>
    </row>
    <row r="7" spans="1:9" x14ac:dyDescent="0.25">
      <c r="A7" s="24">
        <v>2</v>
      </c>
      <c r="B7" s="24" t="s">
        <v>34</v>
      </c>
      <c r="C7" s="25" t="s">
        <v>29</v>
      </c>
      <c r="D7" s="25" t="s">
        <v>30</v>
      </c>
      <c r="E7" s="25" t="s">
        <v>31</v>
      </c>
      <c r="H7" s="29"/>
      <c r="I7" s="30"/>
    </row>
    <row r="8" spans="1:9" ht="26.25" x14ac:dyDescent="0.25">
      <c r="A8" s="26"/>
      <c r="B8" s="27" t="s">
        <v>35</v>
      </c>
      <c r="C8" s="28"/>
      <c r="D8" s="28"/>
      <c r="E8" s="28" t="s">
        <v>33</v>
      </c>
      <c r="H8" s="29">
        <f>COUNTA(C8:E8)</f>
        <v>1</v>
      </c>
      <c r="I8" s="30" t="str">
        <f>IF(H8=1,"OK","VALORIZZARE UN LIVELLO")</f>
        <v>OK</v>
      </c>
    </row>
    <row r="9" spans="1:9" x14ac:dyDescent="0.25">
      <c r="A9" s="24">
        <v>3</v>
      </c>
      <c r="B9" s="24" t="s">
        <v>36</v>
      </c>
      <c r="C9" s="25" t="s">
        <v>29</v>
      </c>
      <c r="D9" s="25" t="s">
        <v>30</v>
      </c>
      <c r="E9" s="25" t="s">
        <v>31</v>
      </c>
      <c r="H9" s="29"/>
      <c r="I9" s="30"/>
    </row>
    <row r="10" spans="1:9" ht="26.25" x14ac:dyDescent="0.25">
      <c r="A10" s="26"/>
      <c r="B10" s="27" t="s">
        <v>37</v>
      </c>
      <c r="C10" s="28"/>
      <c r="D10" s="28"/>
      <c r="E10" s="28" t="s">
        <v>33</v>
      </c>
      <c r="H10" s="29">
        <f>COUNTA(C10:E10)</f>
        <v>1</v>
      </c>
      <c r="I10" s="30" t="str">
        <f>IF(H10=1,"OK","VALORIZZARE UN LIVELLO")</f>
        <v>OK</v>
      </c>
    </row>
    <row r="11" spans="1:9" x14ac:dyDescent="0.25">
      <c r="A11" s="24">
        <v>4</v>
      </c>
      <c r="B11" s="24" t="s">
        <v>38</v>
      </c>
      <c r="C11" s="25" t="s">
        <v>29</v>
      </c>
      <c r="D11" s="25" t="s">
        <v>30</v>
      </c>
      <c r="E11" s="25" t="s">
        <v>31</v>
      </c>
      <c r="H11" s="29"/>
      <c r="I11" s="30"/>
    </row>
    <row r="12" spans="1:9" ht="51.75" x14ac:dyDescent="0.25">
      <c r="A12" s="26"/>
      <c r="B12" s="27" t="s">
        <v>39</v>
      </c>
      <c r="C12" s="28"/>
      <c r="D12" s="28"/>
      <c r="E12" s="28" t="s">
        <v>92</v>
      </c>
      <c r="H12" s="29">
        <f>COUNTA(C12:E12)</f>
        <v>1</v>
      </c>
      <c r="I12" s="30" t="str">
        <f>IF(H12=1,"OK","VALORIZZARE UN LIVELLO")</f>
        <v>OK</v>
      </c>
    </row>
    <row r="13" spans="1:9" x14ac:dyDescent="0.25">
      <c r="A13" s="24">
        <v>5</v>
      </c>
      <c r="B13" s="24" t="s">
        <v>40</v>
      </c>
      <c r="C13" s="25" t="s">
        <v>29</v>
      </c>
      <c r="D13" s="25" t="s">
        <v>30</v>
      </c>
      <c r="E13" s="25" t="s">
        <v>31</v>
      </c>
      <c r="H13" s="29"/>
      <c r="I13" s="30"/>
    </row>
    <row r="14" spans="1:9" ht="39" x14ac:dyDescent="0.25">
      <c r="A14" s="26"/>
      <c r="B14" s="27" t="s">
        <v>41</v>
      </c>
      <c r="C14" s="28"/>
      <c r="D14" s="28"/>
      <c r="E14" s="28" t="s">
        <v>92</v>
      </c>
      <c r="H14" s="29">
        <f>COUNTA(C14:E14)</f>
        <v>1</v>
      </c>
      <c r="I14" s="30" t="str">
        <f>IF(H14=1,"OK","VALORIZZARE UN LIVELLO")</f>
        <v>OK</v>
      </c>
    </row>
    <row r="15" spans="1:9" ht="34.5" customHeight="1" x14ac:dyDescent="0.25">
      <c r="A15" s="24">
        <v>6</v>
      </c>
      <c r="B15" s="24" t="s">
        <v>42</v>
      </c>
      <c r="C15" s="25" t="s">
        <v>29</v>
      </c>
      <c r="D15" s="25" t="s">
        <v>30</v>
      </c>
      <c r="E15" s="25" t="s">
        <v>31</v>
      </c>
      <c r="H15" s="29"/>
      <c r="I15" s="30"/>
    </row>
    <row r="16" spans="1:9" ht="21" x14ac:dyDescent="0.25">
      <c r="A16" s="26"/>
      <c r="B16" s="27" t="s">
        <v>43</v>
      </c>
      <c r="C16" s="28"/>
      <c r="D16" s="28"/>
      <c r="E16" s="28" t="s">
        <v>92</v>
      </c>
      <c r="H16" s="29">
        <f>COUNTA(C16:E16)</f>
        <v>1</v>
      </c>
      <c r="I16" s="30" t="str">
        <f>IF(H16=1,"OK","VALORIZZARE UN LIVELLO")</f>
        <v>OK</v>
      </c>
    </row>
    <row r="17" spans="1:15" x14ac:dyDescent="0.25">
      <c r="A17" s="24">
        <v>7</v>
      </c>
      <c r="B17" s="24" t="s">
        <v>44</v>
      </c>
      <c r="C17" s="25" t="s">
        <v>29</v>
      </c>
      <c r="D17" s="25" t="s">
        <v>30</v>
      </c>
      <c r="E17" s="25" t="s">
        <v>31</v>
      </c>
      <c r="H17" s="29"/>
      <c r="I17" s="30"/>
    </row>
    <row r="18" spans="1:15" ht="54" customHeight="1" x14ac:dyDescent="0.25">
      <c r="A18" s="26"/>
      <c r="B18" s="27" t="s">
        <v>45</v>
      </c>
      <c r="C18" s="28"/>
      <c r="D18" s="28"/>
      <c r="E18" s="28" t="s">
        <v>92</v>
      </c>
      <c r="H18" s="29">
        <f>COUNTA(C18:E18)</f>
        <v>1</v>
      </c>
      <c r="I18" s="30" t="str">
        <f>IF(H18=1,"OK","VALORIZZARE UN LIVELLO")</f>
        <v>OK</v>
      </c>
    </row>
    <row r="19" spans="1:15" x14ac:dyDescent="0.25">
      <c r="A19" s="24">
        <v>8</v>
      </c>
      <c r="B19" s="24" t="s">
        <v>46</v>
      </c>
      <c r="C19" s="25" t="s">
        <v>29</v>
      </c>
      <c r="D19" s="25" t="s">
        <v>30</v>
      </c>
      <c r="E19" s="25" t="s">
        <v>31</v>
      </c>
      <c r="H19" s="29"/>
      <c r="I19" s="30"/>
    </row>
    <row r="20" spans="1:15" ht="26.25" x14ac:dyDescent="0.25">
      <c r="A20" s="26"/>
      <c r="B20" s="27" t="s">
        <v>47</v>
      </c>
      <c r="C20" s="28"/>
      <c r="D20" s="28"/>
      <c r="E20" s="28" t="s">
        <v>92</v>
      </c>
      <c r="H20" s="29">
        <f>COUNTA(C20:E20)</f>
        <v>1</v>
      </c>
      <c r="I20" s="30" t="str">
        <f>IF(H20=1,"OK","VALORIZZARE UN LIVELLO")</f>
        <v>OK</v>
      </c>
    </row>
    <row r="21" spans="1:15" x14ac:dyDescent="0.25">
      <c r="A21" s="24">
        <v>9</v>
      </c>
      <c r="B21" s="24" t="s">
        <v>48</v>
      </c>
      <c r="C21" s="25" t="s">
        <v>29</v>
      </c>
      <c r="D21" s="25" t="s">
        <v>30</v>
      </c>
      <c r="E21" s="25" t="s">
        <v>31</v>
      </c>
      <c r="H21" s="29"/>
      <c r="I21" s="30"/>
    </row>
    <row r="22" spans="1:15" ht="26.25" x14ac:dyDescent="0.25">
      <c r="A22" s="26"/>
      <c r="B22" s="27" t="s">
        <v>49</v>
      </c>
      <c r="C22" s="31"/>
      <c r="D22" s="31"/>
      <c r="E22" s="31" t="s">
        <v>92</v>
      </c>
      <c r="H22" s="29">
        <f>COUNTA(C22:E22)</f>
        <v>1</v>
      </c>
      <c r="I22" s="30" t="str">
        <f>IF(H22=1,"OK","VALORIZZARE UN LIVELLO")</f>
        <v>OK</v>
      </c>
    </row>
    <row r="23" spans="1:15" x14ac:dyDescent="0.25">
      <c r="C23" s="32" t="s">
        <v>29</v>
      </c>
      <c r="D23" s="32" t="s">
        <v>30</v>
      </c>
      <c r="E23" s="32" t="s">
        <v>31</v>
      </c>
      <c r="H23" s="29"/>
      <c r="I23" s="30"/>
    </row>
    <row r="24" spans="1:15" x14ac:dyDescent="0.25">
      <c r="B24" s="33" t="s">
        <v>50</v>
      </c>
      <c r="C24" s="34">
        <f>COUNTA(C6,C8,C10,C12,C14,C16,C18,C20,C22)</f>
        <v>0</v>
      </c>
      <c r="D24" s="34">
        <f>COUNTA(D6,D8,D10,D12,D14,D16,D18,D20,D22)</f>
        <v>0</v>
      </c>
      <c r="E24" s="34">
        <f>COUNTA(E6,E8,E10,E12,E14,E16,E18,E20,E22)</f>
        <v>9</v>
      </c>
      <c r="H24" s="29">
        <f>SUM(C24:E24)</f>
        <v>9</v>
      </c>
      <c r="I24" s="30" t="str">
        <f>IF(H24=9,"OK","ERRORE TOTALI")</f>
        <v>OK</v>
      </c>
      <c r="L24" s="2" t="s">
        <v>51</v>
      </c>
    </row>
    <row r="25" spans="1:15" x14ac:dyDescent="0.25">
      <c r="H25" s="29"/>
      <c r="I25" s="30"/>
    </row>
    <row r="26" spans="1:15" ht="15.75" customHeight="1" x14ac:dyDescent="0.25">
      <c r="A26" s="174" t="s">
        <v>52</v>
      </c>
      <c r="B26" s="174"/>
      <c r="C26" s="175" t="s">
        <v>27</v>
      </c>
      <c r="D26" s="175"/>
      <c r="E26" s="175"/>
      <c r="H26" s="29"/>
      <c r="I26" s="30"/>
    </row>
    <row r="27" spans="1:15" x14ac:dyDescent="0.25">
      <c r="A27" s="35">
        <v>1</v>
      </c>
      <c r="B27" s="36" t="s">
        <v>53</v>
      </c>
      <c r="C27" s="25" t="s">
        <v>29</v>
      </c>
      <c r="D27" s="25" t="s">
        <v>30</v>
      </c>
      <c r="E27" s="25" t="s">
        <v>31</v>
      </c>
      <c r="H27" s="29"/>
      <c r="I27" s="30"/>
    </row>
    <row r="28" spans="1:15" ht="39.75" customHeight="1" x14ac:dyDescent="0.25">
      <c r="A28" s="37"/>
      <c r="B28" s="38" t="s">
        <v>54</v>
      </c>
      <c r="C28" s="28"/>
      <c r="D28" s="28"/>
      <c r="E28" s="28" t="s">
        <v>92</v>
      </c>
      <c r="H28" s="29">
        <f>COUNTA(C28:E28)</f>
        <v>1</v>
      </c>
      <c r="I28" s="30" t="str">
        <f>IF(H28=1,"OK","VALORIZZARE UN LIVELLO")</f>
        <v>OK</v>
      </c>
      <c r="J28" s="176"/>
      <c r="K28" s="176"/>
      <c r="L28" s="176"/>
      <c r="M28" s="176"/>
      <c r="N28" s="176"/>
      <c r="O28" s="176"/>
    </row>
    <row r="29" spans="1:15" x14ac:dyDescent="0.25">
      <c r="A29" s="35">
        <v>2</v>
      </c>
      <c r="B29" s="36" t="s">
        <v>55</v>
      </c>
      <c r="C29" s="25" t="s">
        <v>29</v>
      </c>
      <c r="D29" s="25" t="s">
        <v>30</v>
      </c>
      <c r="E29" s="25" t="s">
        <v>31</v>
      </c>
      <c r="H29" s="29"/>
      <c r="I29" s="30"/>
    </row>
    <row r="30" spans="1:15" ht="26.25" x14ac:dyDescent="0.25">
      <c r="A30" s="37"/>
      <c r="B30" s="38" t="s">
        <v>56</v>
      </c>
      <c r="C30" s="28"/>
      <c r="D30" s="28"/>
      <c r="E30" s="28" t="s">
        <v>92</v>
      </c>
      <c r="H30" s="29">
        <f>COUNTA(C30:E30)</f>
        <v>1</v>
      </c>
      <c r="I30" s="30" t="str">
        <f>IF(H30=1,"OK","VALORIZZARE UN LIVELLO")</f>
        <v>OK</v>
      </c>
    </row>
    <row r="31" spans="1:15" x14ac:dyDescent="0.25">
      <c r="A31" s="35">
        <v>3</v>
      </c>
      <c r="B31" s="36" t="s">
        <v>57</v>
      </c>
      <c r="C31" s="25" t="s">
        <v>29</v>
      </c>
      <c r="D31" s="25" t="s">
        <v>30</v>
      </c>
      <c r="E31" s="25" t="s">
        <v>31</v>
      </c>
      <c r="H31" s="29"/>
      <c r="I31" s="30"/>
    </row>
    <row r="32" spans="1:15" ht="26.25" x14ac:dyDescent="0.25">
      <c r="A32" s="37"/>
      <c r="B32" s="38" t="s">
        <v>58</v>
      </c>
      <c r="C32" s="28"/>
      <c r="D32" s="28"/>
      <c r="E32" s="28" t="s">
        <v>92</v>
      </c>
      <c r="H32" s="29">
        <f>COUNTA(C32:E32)</f>
        <v>1</v>
      </c>
      <c r="I32" s="30" t="str">
        <f>IF(H32=1,"OK","VALORIZZARE UN LIVELLO")</f>
        <v>OK</v>
      </c>
    </row>
    <row r="33" spans="1:16" x14ac:dyDescent="0.25">
      <c r="A33" s="35">
        <v>4</v>
      </c>
      <c r="B33" s="36" t="s">
        <v>59</v>
      </c>
      <c r="C33" s="25" t="s">
        <v>29</v>
      </c>
      <c r="D33" s="25" t="s">
        <v>30</v>
      </c>
      <c r="E33" s="25" t="s">
        <v>31</v>
      </c>
      <c r="H33" s="29"/>
      <c r="I33" s="30"/>
    </row>
    <row r="34" spans="1:16" ht="39" x14ac:dyDescent="0.25">
      <c r="A34" s="37"/>
      <c r="B34" s="39" t="s">
        <v>60</v>
      </c>
      <c r="C34" s="28"/>
      <c r="D34" s="28"/>
      <c r="E34" s="28" t="s">
        <v>92</v>
      </c>
      <c r="H34" s="29">
        <f>COUNTA(C34:E34)</f>
        <v>1</v>
      </c>
      <c r="I34" s="30" t="str">
        <f>IF(H34=1,"OK","VALORIZZARE UN LIVELLO")</f>
        <v>OK</v>
      </c>
    </row>
    <row r="35" spans="1:16" x14ac:dyDescent="0.25">
      <c r="C35" s="40" t="s">
        <v>29</v>
      </c>
      <c r="D35" s="40" t="s">
        <v>30</v>
      </c>
      <c r="E35" s="40" t="s">
        <v>31</v>
      </c>
      <c r="H35" s="29"/>
      <c r="I35" s="30"/>
    </row>
    <row r="36" spans="1:16" x14ac:dyDescent="0.25">
      <c r="B36" s="41" t="s">
        <v>61</v>
      </c>
      <c r="C36" s="34">
        <f>COUNTA(C28,C30,C32,C34)</f>
        <v>0</v>
      </c>
      <c r="D36" s="34">
        <f>COUNTA(D28,D30,D32,D34)</f>
        <v>0</v>
      </c>
      <c r="E36" s="34">
        <f>COUNTA(E28,E30,E32,E34)</f>
        <v>4</v>
      </c>
      <c r="H36" s="29">
        <f>SUM(C36:E36)</f>
        <v>4</v>
      </c>
      <c r="I36" s="30" t="str">
        <f>IF(H36=4,"OK","ERRORE TOTALI")</f>
        <v>OK</v>
      </c>
      <c r="L36" s="2" t="s">
        <v>51</v>
      </c>
    </row>
    <row r="38" spans="1:16" ht="15.75" x14ac:dyDescent="0.25">
      <c r="B38" s="42" t="s">
        <v>62</v>
      </c>
      <c r="C38" s="32" t="s">
        <v>29</v>
      </c>
      <c r="D38" s="32" t="s">
        <v>30</v>
      </c>
      <c r="E38" s="32" t="s">
        <v>31</v>
      </c>
      <c r="F38" s="32" t="s">
        <v>63</v>
      </c>
    </row>
    <row r="39" spans="1:16" x14ac:dyDescent="0.25">
      <c r="B39" s="43" t="s">
        <v>3</v>
      </c>
      <c r="C39" s="44">
        <f>C24*C57</f>
        <v>0</v>
      </c>
      <c r="D39" s="44">
        <f>D24*D57</f>
        <v>0</v>
      </c>
      <c r="E39" s="44">
        <f>E24*E57</f>
        <v>27</v>
      </c>
      <c r="F39" s="45">
        <f>SUM(C39:E39)</f>
        <v>27</v>
      </c>
      <c r="G39" s="44" t="str">
        <f>IF(F39&lt;C63,"BASSO",(IF(F39&lt;C62,"MEDIO","ALTO")))</f>
        <v>BASSO</v>
      </c>
    </row>
    <row r="40" spans="1:16" x14ac:dyDescent="0.25">
      <c r="B40" s="46" t="s">
        <v>4</v>
      </c>
      <c r="C40" s="47">
        <f>C36*C58</f>
        <v>0</v>
      </c>
      <c r="D40" s="47">
        <f>D36*D58</f>
        <v>0</v>
      </c>
      <c r="E40" s="47">
        <f>E36*E58</f>
        <v>8</v>
      </c>
      <c r="F40" s="48">
        <f>SUM(C40:E40)</f>
        <v>8</v>
      </c>
      <c r="G40" s="47" t="str">
        <f>IF(F40&lt;C68,"BASSO",(IF(F40&lt;C67,"MEDIO","ALTO")))</f>
        <v>BASSO</v>
      </c>
    </row>
    <row r="41" spans="1:16" ht="15.75" x14ac:dyDescent="0.25">
      <c r="B41" s="49" t="s">
        <v>64</v>
      </c>
      <c r="C41" s="50"/>
      <c r="D41" s="50"/>
      <c r="E41" s="50"/>
      <c r="F41" s="50"/>
      <c r="G41" s="50" t="str">
        <f>IF(I44=2,J44,(IF(I45=2,J45,(IF(I46=2,J46,(IF(I47=2,J47,(IF(I48=2,J48,(IF(I49=2,J49,(IF(I50=2,J50,(IF(I51=2,J51,J52)))))))))))))))</f>
        <v>MINIMO</v>
      </c>
    </row>
    <row r="42" spans="1:16" ht="13.5" customHeight="1" x14ac:dyDescent="0.25">
      <c r="K42" s="172" t="s">
        <v>65</v>
      </c>
      <c r="L42" s="172"/>
      <c r="M42" s="172"/>
      <c r="N42" s="172"/>
      <c r="O42" s="172"/>
      <c r="P42" s="172"/>
    </row>
    <row r="43" spans="1:16" ht="25.5" x14ac:dyDescent="0.25">
      <c r="B43" s="51"/>
      <c r="C43" s="51" t="s">
        <v>66</v>
      </c>
      <c r="D43" s="51" t="s">
        <v>67</v>
      </c>
      <c r="E43" s="51" t="s">
        <v>68</v>
      </c>
      <c r="F43" s="51"/>
      <c r="G43" s="51"/>
      <c r="H43" s="51"/>
      <c r="I43" s="51"/>
      <c r="J43" s="51"/>
      <c r="K43" s="52" t="s">
        <v>69</v>
      </c>
      <c r="L43" s="53"/>
      <c r="M43" s="53" t="s">
        <v>70</v>
      </c>
      <c r="N43" s="53"/>
      <c r="O43" s="53" t="s">
        <v>71</v>
      </c>
      <c r="P43" s="54"/>
    </row>
    <row r="44" spans="1:16" x14ac:dyDescent="0.25">
      <c r="B44" s="51"/>
      <c r="C44" s="51" t="s">
        <v>29</v>
      </c>
      <c r="D44" s="51" t="s">
        <v>29</v>
      </c>
      <c r="E44" s="51" t="s">
        <v>29</v>
      </c>
      <c r="F44" s="51"/>
      <c r="G44" s="51">
        <f>IF(G39=C44,1,0)</f>
        <v>0</v>
      </c>
      <c r="H44" s="51">
        <f>IF(G40=D44,1,0)</f>
        <v>0</v>
      </c>
      <c r="I44" s="51">
        <f t="shared" ref="I44:I52" si="0">SUM(G44:H44)</f>
        <v>0</v>
      </c>
      <c r="J44" s="51" t="str">
        <f t="shared" ref="J44:J52" si="1">IF(I44=2,E44,"  ")</f>
        <v xml:space="preserve">  </v>
      </c>
      <c r="K44" s="55" t="s">
        <v>72</v>
      </c>
      <c r="L44" s="56" t="str">
        <f t="shared" ref="L44:L52" si="2">P44</f>
        <v xml:space="preserve"> </v>
      </c>
      <c r="M44" s="57" t="s">
        <v>72</v>
      </c>
      <c r="N44" s="56" t="str">
        <f t="shared" ref="N44:N52" si="3">P44</f>
        <v xml:space="preserve"> </v>
      </c>
      <c r="O44" s="57" t="s">
        <v>73</v>
      </c>
      <c r="P44" s="56" t="str">
        <f t="shared" ref="P44:P52" si="4">IF(J44=O44,"x"," ")</f>
        <v xml:space="preserve"> </v>
      </c>
    </row>
    <row r="45" spans="1:16" x14ac:dyDescent="0.25">
      <c r="B45" s="51"/>
      <c r="C45" s="51" t="s">
        <v>29</v>
      </c>
      <c r="D45" s="51" t="s">
        <v>30</v>
      </c>
      <c r="E45" s="51" t="s">
        <v>74</v>
      </c>
      <c r="F45" s="51"/>
      <c r="G45" s="51">
        <f>IF(G39=C45,1,0)</f>
        <v>0</v>
      </c>
      <c r="H45" s="51">
        <f>IF(G40=D45,1,0)</f>
        <v>0</v>
      </c>
      <c r="I45" s="51">
        <f t="shared" si="0"/>
        <v>0</v>
      </c>
      <c r="J45" s="51" t="str">
        <f t="shared" si="1"/>
        <v xml:space="preserve">  </v>
      </c>
      <c r="K45" s="58" t="s">
        <v>73</v>
      </c>
      <c r="L45" s="59" t="str">
        <f t="shared" si="2"/>
        <v xml:space="preserve"> </v>
      </c>
      <c r="M45" s="60" t="s">
        <v>75</v>
      </c>
      <c r="N45" s="59" t="str">
        <f t="shared" si="3"/>
        <v xml:space="preserve"> </v>
      </c>
      <c r="O45" s="60" t="s">
        <v>76</v>
      </c>
      <c r="P45" s="59" t="str">
        <f t="shared" si="4"/>
        <v xml:space="preserve"> </v>
      </c>
    </row>
    <row r="46" spans="1:16" x14ac:dyDescent="0.25">
      <c r="B46" s="51"/>
      <c r="C46" s="51" t="s">
        <v>30</v>
      </c>
      <c r="D46" s="51" t="s">
        <v>29</v>
      </c>
      <c r="E46" s="51" t="s">
        <v>74</v>
      </c>
      <c r="F46" s="51"/>
      <c r="G46" s="51">
        <f>IF(G39=C46,1,0)</f>
        <v>0</v>
      </c>
      <c r="H46" s="51">
        <f>IF(G40=D46,1,0)</f>
        <v>0</v>
      </c>
      <c r="I46" s="51">
        <f t="shared" si="0"/>
        <v>0</v>
      </c>
      <c r="J46" s="51" t="str">
        <f t="shared" si="1"/>
        <v xml:space="preserve">  </v>
      </c>
      <c r="K46" s="58" t="s">
        <v>75</v>
      </c>
      <c r="L46" s="59" t="str">
        <f t="shared" si="2"/>
        <v xml:space="preserve"> </v>
      </c>
      <c r="M46" s="60" t="s">
        <v>73</v>
      </c>
      <c r="N46" s="59" t="str">
        <f t="shared" si="3"/>
        <v xml:space="preserve"> </v>
      </c>
      <c r="O46" s="60" t="s">
        <v>76</v>
      </c>
      <c r="P46" s="59" t="str">
        <f t="shared" si="4"/>
        <v xml:space="preserve"> </v>
      </c>
    </row>
    <row r="47" spans="1:16" x14ac:dyDescent="0.25">
      <c r="B47" s="51"/>
      <c r="C47" s="51" t="s">
        <v>29</v>
      </c>
      <c r="D47" s="51" t="s">
        <v>31</v>
      </c>
      <c r="E47" s="51" t="s">
        <v>30</v>
      </c>
      <c r="F47" s="51"/>
      <c r="G47" s="51">
        <f>IF(G39=C47,1,0)</f>
        <v>0</v>
      </c>
      <c r="H47" s="51">
        <f>IF(G40=D47,1,0)</f>
        <v>1</v>
      </c>
      <c r="I47" s="51">
        <f t="shared" si="0"/>
        <v>1</v>
      </c>
      <c r="J47" s="51" t="str">
        <f t="shared" si="1"/>
        <v xml:space="preserve">  </v>
      </c>
      <c r="K47" s="61" t="s">
        <v>73</v>
      </c>
      <c r="L47" s="62" t="str">
        <f t="shared" si="2"/>
        <v xml:space="preserve"> </v>
      </c>
      <c r="M47" s="63" t="s">
        <v>77</v>
      </c>
      <c r="N47" s="62" t="str">
        <f t="shared" si="3"/>
        <v xml:space="preserve"> </v>
      </c>
      <c r="O47" s="63" t="s">
        <v>75</v>
      </c>
      <c r="P47" s="62" t="str">
        <f t="shared" si="4"/>
        <v xml:space="preserve"> </v>
      </c>
    </row>
    <row r="48" spans="1:16" x14ac:dyDescent="0.25">
      <c r="B48" s="51"/>
      <c r="C48" s="51" t="s">
        <v>30</v>
      </c>
      <c r="D48" s="51" t="s">
        <v>30</v>
      </c>
      <c r="E48" s="51" t="s">
        <v>30</v>
      </c>
      <c r="F48" s="51"/>
      <c r="G48" s="51">
        <f>IF(G39=C48,1,0)</f>
        <v>0</v>
      </c>
      <c r="H48" s="51">
        <f>IF(G40=D48,1,0)</f>
        <v>0</v>
      </c>
      <c r="I48" s="51">
        <f t="shared" si="0"/>
        <v>0</v>
      </c>
      <c r="J48" s="51" t="str">
        <f t="shared" si="1"/>
        <v xml:space="preserve">  </v>
      </c>
      <c r="K48" s="61" t="s">
        <v>75</v>
      </c>
      <c r="L48" s="62" t="str">
        <f t="shared" si="2"/>
        <v xml:space="preserve"> </v>
      </c>
      <c r="M48" s="63" t="s">
        <v>75</v>
      </c>
      <c r="N48" s="62" t="str">
        <f t="shared" si="3"/>
        <v xml:space="preserve"> </v>
      </c>
      <c r="O48" s="63" t="s">
        <v>75</v>
      </c>
      <c r="P48" s="62" t="str">
        <f t="shared" si="4"/>
        <v xml:space="preserve"> </v>
      </c>
    </row>
    <row r="49" spans="2:16" x14ac:dyDescent="0.25">
      <c r="B49" s="51"/>
      <c r="C49" s="51" t="s">
        <v>31</v>
      </c>
      <c r="D49" s="51" t="s">
        <v>29</v>
      </c>
      <c r="E49" s="51" t="s">
        <v>30</v>
      </c>
      <c r="F49" s="51"/>
      <c r="G49" s="51">
        <f>IF(G39=C49,1,0)</f>
        <v>1</v>
      </c>
      <c r="H49" s="51">
        <f>IF(G40=D49,1,0)</f>
        <v>0</v>
      </c>
      <c r="I49" s="51">
        <f t="shared" si="0"/>
        <v>1</v>
      </c>
      <c r="J49" s="51" t="str">
        <f t="shared" si="1"/>
        <v xml:space="preserve">  </v>
      </c>
      <c r="K49" s="61" t="s">
        <v>78</v>
      </c>
      <c r="L49" s="62" t="str">
        <f t="shared" si="2"/>
        <v xml:space="preserve"> </v>
      </c>
      <c r="M49" s="63" t="s">
        <v>73</v>
      </c>
      <c r="N49" s="62" t="str">
        <f t="shared" si="3"/>
        <v xml:space="preserve"> </v>
      </c>
      <c r="O49" s="63" t="s">
        <v>75</v>
      </c>
      <c r="P49" s="62" t="str">
        <f t="shared" si="4"/>
        <v xml:space="preserve"> </v>
      </c>
    </row>
    <row r="50" spans="2:16" x14ac:dyDescent="0.25">
      <c r="B50" s="51"/>
      <c r="C50" s="51" t="s">
        <v>30</v>
      </c>
      <c r="D50" s="51" t="s">
        <v>31</v>
      </c>
      <c r="E50" s="51" t="s">
        <v>31</v>
      </c>
      <c r="F50" s="51"/>
      <c r="G50" s="51">
        <f>IF(G39=C50,1,0)</f>
        <v>0</v>
      </c>
      <c r="H50" s="51">
        <f>IF(G40=D50,1,0)</f>
        <v>1</v>
      </c>
      <c r="I50" s="51">
        <f t="shared" si="0"/>
        <v>1</v>
      </c>
      <c r="J50" s="51" t="str">
        <f t="shared" si="1"/>
        <v xml:space="preserve">  </v>
      </c>
      <c r="K50" s="64" t="s">
        <v>75</v>
      </c>
      <c r="L50" s="65" t="str">
        <f t="shared" si="2"/>
        <v xml:space="preserve"> </v>
      </c>
      <c r="M50" s="66" t="s">
        <v>78</v>
      </c>
      <c r="N50" s="65" t="str">
        <f t="shared" si="3"/>
        <v xml:space="preserve"> </v>
      </c>
      <c r="O50" s="66" t="s">
        <v>78</v>
      </c>
      <c r="P50" s="65" t="str">
        <f t="shared" si="4"/>
        <v xml:space="preserve"> </v>
      </c>
    </row>
    <row r="51" spans="2:16" x14ac:dyDescent="0.25">
      <c r="B51" s="51"/>
      <c r="C51" s="51" t="s">
        <v>31</v>
      </c>
      <c r="D51" s="51" t="s">
        <v>30</v>
      </c>
      <c r="E51" s="51" t="s">
        <v>31</v>
      </c>
      <c r="F51" s="51"/>
      <c r="G51" s="51">
        <f>IF(G39=C51,1,0)</f>
        <v>1</v>
      </c>
      <c r="H51" s="51">
        <f>IF(G40=D51,1,0)</f>
        <v>0</v>
      </c>
      <c r="I51" s="51">
        <f t="shared" si="0"/>
        <v>1</v>
      </c>
      <c r="J51" s="51" t="str">
        <f t="shared" si="1"/>
        <v xml:space="preserve">  </v>
      </c>
      <c r="K51" s="64" t="s">
        <v>78</v>
      </c>
      <c r="L51" s="65" t="str">
        <f t="shared" si="2"/>
        <v xml:space="preserve"> </v>
      </c>
      <c r="M51" s="66" t="s">
        <v>75</v>
      </c>
      <c r="N51" s="65" t="str">
        <f t="shared" si="3"/>
        <v xml:space="preserve"> </v>
      </c>
      <c r="O51" s="66" t="s">
        <v>78</v>
      </c>
      <c r="P51" s="65" t="str">
        <f t="shared" si="4"/>
        <v xml:space="preserve"> </v>
      </c>
    </row>
    <row r="52" spans="2:16" x14ac:dyDescent="0.25">
      <c r="B52" s="51"/>
      <c r="C52" s="51" t="s">
        <v>31</v>
      </c>
      <c r="D52" s="51" t="s">
        <v>31</v>
      </c>
      <c r="E52" s="51" t="s">
        <v>79</v>
      </c>
      <c r="F52" s="51"/>
      <c r="G52" s="51">
        <f>IF(G39=C52,1,0)</f>
        <v>1</v>
      </c>
      <c r="H52" s="51">
        <f>IF(G40=D52,1,0)</f>
        <v>1</v>
      </c>
      <c r="I52" s="51">
        <f t="shared" si="0"/>
        <v>2</v>
      </c>
      <c r="J52" s="51" t="str">
        <f t="shared" si="1"/>
        <v>MINIMO</v>
      </c>
      <c r="K52" s="67" t="s">
        <v>78</v>
      </c>
      <c r="L52" s="68" t="str">
        <f t="shared" si="2"/>
        <v>x</v>
      </c>
      <c r="M52" s="69" t="s">
        <v>78</v>
      </c>
      <c r="N52" s="68" t="str">
        <f t="shared" si="3"/>
        <v>x</v>
      </c>
      <c r="O52" s="69" t="s">
        <v>80</v>
      </c>
      <c r="P52" s="68" t="str">
        <f t="shared" si="4"/>
        <v>x</v>
      </c>
    </row>
    <row r="53" spans="2:16" x14ac:dyDescent="0.25">
      <c r="B53" s="51"/>
      <c r="C53" s="51"/>
      <c r="D53" s="51"/>
      <c r="E53" s="51"/>
      <c r="F53" s="51"/>
      <c r="G53" s="51"/>
      <c r="H53" s="51"/>
      <c r="I53" s="51"/>
      <c r="J53" s="51"/>
    </row>
    <row r="56" spans="2:16" x14ac:dyDescent="0.25">
      <c r="B56" s="70" t="s">
        <v>81</v>
      </c>
      <c r="C56" s="32" t="s">
        <v>29</v>
      </c>
      <c r="D56" s="32" t="s">
        <v>30</v>
      </c>
      <c r="E56" s="32" t="s">
        <v>31</v>
      </c>
      <c r="G56" s="71" t="s">
        <v>82</v>
      </c>
      <c r="H56" s="71" t="s">
        <v>83</v>
      </c>
      <c r="I56" s="71" t="s">
        <v>84</v>
      </c>
      <c r="J56" s="72"/>
      <c r="K56" s="72"/>
    </row>
    <row r="57" spans="2:16" x14ac:dyDescent="0.25">
      <c r="B57" s="70" t="s">
        <v>3</v>
      </c>
      <c r="C57" s="73">
        <v>9</v>
      </c>
      <c r="D57" s="73">
        <v>6</v>
      </c>
      <c r="E57" s="73">
        <v>3</v>
      </c>
      <c r="G57" s="71">
        <f>C57*9</f>
        <v>81</v>
      </c>
      <c r="H57" s="71">
        <f>D57*9</f>
        <v>54</v>
      </c>
      <c r="I57" s="71">
        <f>E57*9</f>
        <v>27</v>
      </c>
      <c r="J57" s="72"/>
      <c r="K57" s="72"/>
    </row>
    <row r="58" spans="2:16" x14ac:dyDescent="0.25">
      <c r="B58" s="70" t="s">
        <v>4</v>
      </c>
      <c r="C58" s="73">
        <v>6</v>
      </c>
      <c r="D58" s="73">
        <v>4</v>
      </c>
      <c r="E58" s="73">
        <v>2</v>
      </c>
      <c r="G58" s="71">
        <f>C58*4</f>
        <v>24</v>
      </c>
      <c r="H58" s="71">
        <f>D58*4</f>
        <v>16</v>
      </c>
      <c r="I58" s="71">
        <f>E58*4</f>
        <v>8</v>
      </c>
    </row>
    <row r="59" spans="2:16" x14ac:dyDescent="0.25">
      <c r="C59" s="3"/>
      <c r="D59" s="3"/>
      <c r="E59" s="3"/>
      <c r="L59" s="74"/>
    </row>
    <row r="60" spans="2:16" x14ac:dyDescent="0.25">
      <c r="C60" s="3"/>
      <c r="D60" s="3"/>
      <c r="E60" s="3"/>
      <c r="L60" s="70"/>
    </row>
    <row r="61" spans="2:16" x14ac:dyDescent="0.25">
      <c r="B61" s="75" t="s">
        <v>85</v>
      </c>
      <c r="C61" s="3"/>
      <c r="D61" s="3"/>
      <c r="E61" s="3"/>
      <c r="L61" s="70"/>
    </row>
    <row r="62" spans="2:16" x14ac:dyDescent="0.25">
      <c r="B62" s="76" t="s">
        <v>86</v>
      </c>
      <c r="C62" s="73">
        <v>61</v>
      </c>
      <c r="D62" s="77" t="s">
        <v>87</v>
      </c>
      <c r="E62" s="78">
        <f>G57</f>
        <v>81</v>
      </c>
      <c r="L62" s="70"/>
    </row>
    <row r="63" spans="2:16" x14ac:dyDescent="0.25">
      <c r="B63" s="76" t="s">
        <v>88</v>
      </c>
      <c r="C63" s="73">
        <v>40</v>
      </c>
      <c r="D63" s="77" t="s">
        <v>87</v>
      </c>
      <c r="E63" s="73">
        <v>60</v>
      </c>
      <c r="L63" s="74"/>
    </row>
    <row r="64" spans="2:16" x14ac:dyDescent="0.25">
      <c r="B64" s="76" t="s">
        <v>89</v>
      </c>
      <c r="C64" s="78">
        <f>I57</f>
        <v>27</v>
      </c>
      <c r="D64" s="77" t="s">
        <v>87</v>
      </c>
      <c r="E64" s="73">
        <v>39</v>
      </c>
      <c r="L64" s="70"/>
    </row>
    <row r="65" spans="2:12" x14ac:dyDescent="0.25">
      <c r="B65" s="70"/>
      <c r="C65" s="3"/>
      <c r="D65" s="3"/>
      <c r="E65" s="3"/>
      <c r="L65" s="70"/>
    </row>
    <row r="66" spans="2:12" x14ac:dyDescent="0.25">
      <c r="B66" s="75" t="s">
        <v>90</v>
      </c>
      <c r="C66" s="3"/>
      <c r="D66" s="3"/>
      <c r="E66" s="3"/>
      <c r="L66" s="70"/>
    </row>
    <row r="67" spans="2:12" x14ac:dyDescent="0.25">
      <c r="B67" s="76" t="s">
        <v>86</v>
      </c>
      <c r="C67" s="73">
        <v>18</v>
      </c>
      <c r="D67" s="77" t="s">
        <v>87</v>
      </c>
      <c r="E67" s="78">
        <f>G58</f>
        <v>24</v>
      </c>
    </row>
    <row r="68" spans="2:12" x14ac:dyDescent="0.25">
      <c r="B68" s="76" t="s">
        <v>88</v>
      </c>
      <c r="C68" s="73">
        <v>11</v>
      </c>
      <c r="D68" s="77" t="s">
        <v>87</v>
      </c>
      <c r="E68" s="73">
        <v>17</v>
      </c>
    </row>
    <row r="69" spans="2:12" x14ac:dyDescent="0.25">
      <c r="B69" s="76" t="s">
        <v>89</v>
      </c>
      <c r="C69" s="78">
        <f>I58</f>
        <v>8</v>
      </c>
      <c r="D69" s="77" t="s">
        <v>87</v>
      </c>
      <c r="E69" s="73">
        <v>10</v>
      </c>
    </row>
  </sheetData>
  <mergeCells count="6">
    <mergeCell ref="K42:P42"/>
    <mergeCell ref="A4:B4"/>
    <mergeCell ref="C4:E4"/>
    <mergeCell ref="A26:B26"/>
    <mergeCell ref="C26:E26"/>
    <mergeCell ref="J28:O28"/>
  </mergeCells>
  <pageMargins left="0.23611111111111099" right="0.31527777777777799" top="0.35416666666666702" bottom="0.31527777777777799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5A68D7A0FE27646827A4226402F006F" ma:contentTypeVersion="12" ma:contentTypeDescription="Creare un nuovo documento." ma:contentTypeScope="" ma:versionID="1eb793b6e12070b43d46a6c5cba0fe44">
  <xsd:schema xmlns:xsd="http://www.w3.org/2001/XMLSchema" xmlns:xs="http://www.w3.org/2001/XMLSchema" xmlns:p="http://schemas.microsoft.com/office/2006/metadata/properties" xmlns:ns2="3e078d33-31d2-4bca-8a76-77b9c579a479" xmlns:ns3="e883e2ff-c600-4e4e-900e-d6ca5ecc79ac" targetNamespace="http://schemas.microsoft.com/office/2006/metadata/properties" ma:root="true" ma:fieldsID="656dc2b07204e063817fd157e25788dc" ns2:_="" ns3:_="">
    <xsd:import namespace="3e078d33-31d2-4bca-8a76-77b9c579a479"/>
    <xsd:import namespace="e883e2ff-c600-4e4e-900e-d6ca5ecc79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078d33-31d2-4bca-8a76-77b9c579a47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Tag immagine" ma:readOnly="false" ma:fieldId="{5cf76f15-5ced-4ddc-b409-7134ff3c332f}" ma:taxonomyMulti="true" ma:sspId="6bfc8013-763f-4b25-a9e6-389ebbd57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3e2ff-c600-4e4e-900e-d6ca5ecc79a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70bb02f-7666-41a2-9da7-46a225947f1e}" ma:internalName="TaxCatchAll" ma:showField="CatchAllData" ma:web="e883e2ff-c600-4e4e-900e-d6ca5ecc79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883e2ff-c600-4e4e-900e-d6ca5ecc79ac" xsi:nil="true"/>
    <lcf76f155ced4ddcb4097134ff3c332f xmlns="3e078d33-31d2-4bca-8a76-77b9c579a47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1DE6CFF-4DF8-4222-A4E7-70D88BCB0621}"/>
</file>

<file path=customXml/itemProps2.xml><?xml version="1.0" encoding="utf-8"?>
<ds:datastoreItem xmlns:ds="http://schemas.openxmlformats.org/officeDocument/2006/customXml" ds:itemID="{2738A6B4-4600-48CB-9E3F-DC14869BEE0C}"/>
</file>

<file path=customXml/itemProps3.xml><?xml version="1.0" encoding="utf-8"?>
<ds:datastoreItem xmlns:ds="http://schemas.openxmlformats.org/officeDocument/2006/customXml" ds:itemID="{4A5E4429-8324-4ACE-96E9-3CE38011BAFD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226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25</vt:i4>
      </vt:variant>
      <vt:variant>
        <vt:lpstr>Intervalli denominati</vt:lpstr>
      </vt:variant>
      <vt:variant>
        <vt:i4>26</vt:i4>
      </vt:variant>
    </vt:vector>
  </HeadingPairs>
  <TitlesOfParts>
    <vt:vector size="51" baseType="lpstr">
      <vt:lpstr>Misure</vt:lpstr>
      <vt:lpstr>Pr.(1)</vt:lpstr>
      <vt:lpstr>Pr.(2)</vt:lpstr>
      <vt:lpstr>Pr.(3)</vt:lpstr>
      <vt:lpstr>Pr.(4)</vt:lpstr>
      <vt:lpstr>Pr.(5)</vt:lpstr>
      <vt:lpstr>Pr.(6)</vt:lpstr>
      <vt:lpstr>Pr.(7)</vt:lpstr>
      <vt:lpstr>Pr.(8)</vt:lpstr>
      <vt:lpstr>Pr.(10)</vt:lpstr>
      <vt:lpstr>Pr.(12)</vt:lpstr>
      <vt:lpstr>Pr.(13)</vt:lpstr>
      <vt:lpstr>Pr.(14)</vt:lpstr>
      <vt:lpstr>Pr.(15)</vt:lpstr>
      <vt:lpstr>Pr.(17)</vt:lpstr>
      <vt:lpstr>Pr.(18)</vt:lpstr>
      <vt:lpstr>Pr.(24)</vt:lpstr>
      <vt:lpstr>Pr.(25)</vt:lpstr>
      <vt:lpstr>Pr.(27)</vt:lpstr>
      <vt:lpstr>Pr.(35)</vt:lpstr>
      <vt:lpstr>Pr.(36)</vt:lpstr>
      <vt:lpstr>Pr.(37)</vt:lpstr>
      <vt:lpstr>Pr.(38)</vt:lpstr>
      <vt:lpstr>Pr.(39)</vt:lpstr>
      <vt:lpstr>Pr.(40)</vt:lpstr>
      <vt:lpstr>Misure!Area_stampa</vt:lpstr>
      <vt:lpstr>'Pr.(1)'!Area_stampa</vt:lpstr>
      <vt:lpstr>'Pr.(10)'!Area_stampa</vt:lpstr>
      <vt:lpstr>'Pr.(12)'!Area_stampa</vt:lpstr>
      <vt:lpstr>'Pr.(13)'!Area_stampa</vt:lpstr>
      <vt:lpstr>'Pr.(14)'!Area_stampa</vt:lpstr>
      <vt:lpstr>'Pr.(15)'!Area_stampa</vt:lpstr>
      <vt:lpstr>'Pr.(17)'!Area_stampa</vt:lpstr>
      <vt:lpstr>'Pr.(18)'!Area_stampa</vt:lpstr>
      <vt:lpstr>'Pr.(2)'!Area_stampa</vt:lpstr>
      <vt:lpstr>'Pr.(24)'!Area_stampa</vt:lpstr>
      <vt:lpstr>'Pr.(25)'!Area_stampa</vt:lpstr>
      <vt:lpstr>'Pr.(27)'!Area_stampa</vt:lpstr>
      <vt:lpstr>'Pr.(3)'!Area_stampa</vt:lpstr>
      <vt:lpstr>'Pr.(35)'!Area_stampa</vt:lpstr>
      <vt:lpstr>'Pr.(36)'!Area_stampa</vt:lpstr>
      <vt:lpstr>'Pr.(37)'!Area_stampa</vt:lpstr>
      <vt:lpstr>'Pr.(38)'!Area_stampa</vt:lpstr>
      <vt:lpstr>'Pr.(39)'!Area_stampa</vt:lpstr>
      <vt:lpstr>'Pr.(4)'!Area_stampa</vt:lpstr>
      <vt:lpstr>'Pr.(40)'!Area_stampa</vt:lpstr>
      <vt:lpstr>'Pr.(5)'!Area_stampa</vt:lpstr>
      <vt:lpstr>'Pr.(6)'!Area_stampa</vt:lpstr>
      <vt:lpstr>'Pr.(7)'!Area_stampa</vt:lpstr>
      <vt:lpstr>'Pr.(8)'!Area_stampa</vt:lpstr>
      <vt:lpstr>Misure!Titoli_stampa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 Salerno</dc:creator>
  <cp:lastModifiedBy>Ivano Fontanari - segretario</cp:lastModifiedBy>
  <cp:revision>23</cp:revision>
  <cp:lastPrinted>2021-03-25T07:38:50Z</cp:lastPrinted>
  <dcterms:created xsi:type="dcterms:W3CDTF">2020-10-09T10:24:02Z</dcterms:created>
  <dcterms:modified xsi:type="dcterms:W3CDTF">2026-03-31T10:32:45Z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0x010100B5A68D7A0FE27646827A4226402F006F</vt:lpwstr>
  </property>
</Properties>
</file>